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SKZZ I BZZ\00_SKZZ\WEB\WEB_2019\"/>
    </mc:Choice>
  </mc:AlternateContent>
  <bookViews>
    <workbookView xWindow="0" yWindow="0" windowWidth="28800" windowHeight="12300"/>
  </bookViews>
  <sheets>
    <sheet name="Izvanbolnički SKZZ" sheetId="1" r:id="rId1"/>
    <sheet name="Fiz. u kući_1.-3.2019." sheetId="2" state="hidden" r:id="rId2"/>
  </sheets>
  <definedNames>
    <definedName name="_dopisi" localSheetId="1">#REF!</definedName>
    <definedName name="_dopisi" localSheetId="0">#REF!</definedName>
    <definedName name="_dopisi">#REF!</definedName>
    <definedName name="_FiltarBaze" localSheetId="1" hidden="1">'Fiz. u kući_1.-3.2019.'!$A$11:$GY$185</definedName>
    <definedName name="_FiltarBaze" localSheetId="0" hidden="1">'Izvanbolnički SKZZ'!$A$2:$EQ$702</definedName>
    <definedName name="_xlnm._FilterDatabase" localSheetId="1" hidden="1">'Fiz. u kući_1.-3.2019.'!$A$11:$GY$11</definedName>
    <definedName name="_xlnm._FilterDatabase" localSheetId="0" hidden="1">'Izvanbolnički SKZZ'!$A$1:$ER$708</definedName>
    <definedName name="_xlnm.Print_Titles" localSheetId="1">'Fiz. u kući_1.-3.2019.'!$J:$J,'Fiz. u kući_1.-3.2019.'!$9:$11</definedName>
    <definedName name="_xlnm.Print_Titles" localSheetId="0">'Izvanbolnički SKZZ'!$F:$F,'Izvanbolnički SKZZ'!$1:$1</definedName>
    <definedName name="subdjelatnosti" localSheetId="1">#REF!</definedName>
    <definedName name="subdjelatnosti" localSheetId="0">#REF!</definedName>
    <definedName name="subdjelatnosti">#REF!</definedName>
    <definedName name="Z_60E29631_D570_40AC_A1AA_28D46966328F_.wvu.FilterData" localSheetId="1" hidden="1">'Fiz. u kući_1.-3.2019.'!$B$11:$BD$11</definedName>
    <definedName name="Z_60E29631_D570_40AC_A1AA_28D46966328F_.wvu.FilterData" localSheetId="0" hidden="1">'Izvanbolnički SKZZ'!#REF!</definedName>
    <definedName name="Z_60E29631_D570_40AC_A1AA_28D46966328F_.wvu.PrintArea" localSheetId="1" hidden="1">'Fiz. u kući_1.-3.2019.'!$J$9:$BB$119</definedName>
    <definedName name="Z_60E29631_D570_40AC_A1AA_28D46966328F_.wvu.PrintArea" localSheetId="0" hidden="1">'Izvanbolnički SKZZ'!$F$1:$M$184</definedName>
    <definedName name="Z_60E29631_D570_40AC_A1AA_28D46966328F_.wvu.PrintTitles" localSheetId="1" hidden="1">'Fiz. u kući_1.-3.2019.'!$J:$J,'Fiz. u kući_1.-3.2019.'!$9:$11</definedName>
    <definedName name="Z_60E29631_D570_40AC_A1AA_28D46966328F_.wvu.PrintTitles" localSheetId="0" hidden="1">'Izvanbolnički SKZZ'!$F:$F,'Izvanbolnički SKZZ'!$1:$1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3" i="1" l="1"/>
  <c r="BK187" i="2" l="1"/>
  <c r="BJ187" i="2"/>
  <c r="AZ187" i="2"/>
  <c r="AY187" i="2"/>
  <c r="AX187" i="2"/>
  <c r="AW187" i="2"/>
  <c r="AS184" i="2"/>
  <c r="AS183" i="2"/>
  <c r="AS182" i="2"/>
  <c r="AS181" i="2"/>
  <c r="AS180" i="2"/>
  <c r="AS179" i="2"/>
  <c r="AS178" i="2"/>
  <c r="AS177" i="2"/>
  <c r="AS176" i="2"/>
  <c r="AS175" i="2"/>
  <c r="AS174" i="2"/>
  <c r="AS173" i="2"/>
  <c r="AS172" i="2"/>
  <c r="AS171" i="2"/>
  <c r="AS170" i="2"/>
  <c r="AS169" i="2"/>
  <c r="AS168" i="2"/>
  <c r="AS167" i="2"/>
  <c r="AS166" i="2"/>
  <c r="AS165" i="2"/>
  <c r="AS164" i="2"/>
  <c r="AS163" i="2"/>
  <c r="AS162" i="2"/>
  <c r="AS161" i="2"/>
  <c r="AS160" i="2"/>
  <c r="AS159" i="2"/>
  <c r="AS158" i="2"/>
  <c r="AS157" i="2"/>
  <c r="AS156" i="2"/>
  <c r="AS155" i="2"/>
  <c r="AS154" i="2"/>
  <c r="AS153" i="2"/>
  <c r="AS152" i="2"/>
  <c r="AS151" i="2"/>
  <c r="AS150" i="2"/>
  <c r="AS149" i="2"/>
  <c r="AS148" i="2"/>
  <c r="AS147" i="2"/>
  <c r="AS146" i="2"/>
  <c r="AS145" i="2"/>
  <c r="AS144" i="2"/>
  <c r="AS143" i="2"/>
  <c r="AS142" i="2"/>
  <c r="AS141" i="2"/>
  <c r="BI140" i="2"/>
  <c r="BH140" i="2"/>
  <c r="AV140" i="2"/>
  <c r="AS140" i="2"/>
  <c r="AS139" i="2"/>
  <c r="AS138" i="2"/>
  <c r="AS137" i="2"/>
  <c r="AS136" i="2"/>
  <c r="AS135" i="2"/>
  <c r="AS134" i="2"/>
  <c r="AS133" i="2"/>
  <c r="AS132" i="2"/>
  <c r="AS131" i="2"/>
  <c r="AS130" i="2"/>
  <c r="AS129" i="2"/>
  <c r="AS128" i="2"/>
  <c r="AE128" i="2"/>
  <c r="AS127" i="2"/>
  <c r="AS126" i="2"/>
  <c r="AS125" i="2"/>
  <c r="AS124" i="2"/>
  <c r="AS123" i="2"/>
  <c r="AS122" i="2"/>
  <c r="AS121" i="2"/>
  <c r="AS120" i="2"/>
  <c r="AE120" i="2"/>
  <c r="AS119" i="2"/>
  <c r="AS118" i="2"/>
  <c r="AS117" i="2"/>
  <c r="AS116" i="2"/>
  <c r="AS115" i="2"/>
  <c r="AS114" i="2"/>
  <c r="AS113" i="2"/>
  <c r="AS112" i="2"/>
  <c r="AE112" i="2"/>
  <c r="AS111" i="2"/>
  <c r="AS110" i="2"/>
  <c r="AS109" i="2"/>
  <c r="AS108" i="2"/>
  <c r="AS107" i="2"/>
  <c r="AS106" i="2"/>
  <c r="AS105" i="2"/>
  <c r="AS104" i="2"/>
  <c r="AE104" i="2"/>
  <c r="AS103" i="2"/>
  <c r="AS102" i="2"/>
  <c r="AS101" i="2"/>
  <c r="AS100" i="2"/>
  <c r="AS99" i="2"/>
  <c r="AS98" i="2"/>
  <c r="AS97" i="2"/>
  <c r="AS96" i="2"/>
  <c r="AE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I61" i="2"/>
  <c r="AE61" i="2"/>
  <c r="AS60" i="2"/>
  <c r="AI60" i="2"/>
  <c r="AS59" i="2"/>
  <c r="AS58" i="2"/>
  <c r="AE58" i="2"/>
  <c r="AS57" i="2"/>
  <c r="AI57" i="2"/>
  <c r="AE57" i="2"/>
  <c r="AS56" i="2"/>
  <c r="AI56" i="2"/>
  <c r="AS55" i="2"/>
  <c r="AS54" i="2"/>
  <c r="AE54" i="2"/>
  <c r="AS53" i="2"/>
  <c r="AE53" i="2"/>
  <c r="AD53" i="2"/>
  <c r="AS52" i="2"/>
  <c r="AH52" i="2"/>
  <c r="AE52" i="2"/>
  <c r="AS51" i="2"/>
  <c r="AI51" i="2"/>
  <c r="AH51" i="2"/>
  <c r="AS50" i="2"/>
  <c r="AI50" i="2"/>
  <c r="AD50" i="2"/>
  <c r="AS49" i="2"/>
  <c r="AE49" i="2"/>
  <c r="AD49" i="2"/>
  <c r="AS48" i="2"/>
  <c r="AH48" i="2"/>
  <c r="AE48" i="2"/>
  <c r="AS47" i="2"/>
  <c r="AI47" i="2"/>
  <c r="AH47" i="2"/>
  <c r="AS46" i="2"/>
  <c r="AI46" i="2"/>
  <c r="AD46" i="2"/>
  <c r="AS45" i="2"/>
  <c r="AE45" i="2"/>
  <c r="AD45" i="2"/>
  <c r="AS44" i="2"/>
  <c r="AH44" i="2"/>
  <c r="AE44" i="2"/>
  <c r="AS43" i="2"/>
  <c r="AI43" i="2"/>
  <c r="AH43" i="2"/>
  <c r="AS42" i="2"/>
  <c r="AI42" i="2"/>
  <c r="AD42" i="2"/>
  <c r="AS41" i="2"/>
  <c r="AE41" i="2"/>
  <c r="AD41" i="2"/>
  <c r="AS40" i="2"/>
  <c r="AH40" i="2"/>
  <c r="AE40" i="2"/>
  <c r="AS39" i="2"/>
  <c r="AI39" i="2"/>
  <c r="AH39" i="2"/>
  <c r="AS38" i="2"/>
  <c r="AI38" i="2"/>
  <c r="AD38" i="2"/>
  <c r="AS37" i="2"/>
  <c r="AE37" i="2"/>
  <c r="AD37" i="2"/>
  <c r="AS36" i="2"/>
  <c r="AH36" i="2"/>
  <c r="AE36" i="2"/>
  <c r="AS35" i="2"/>
  <c r="AI35" i="2"/>
  <c r="AH35" i="2"/>
  <c r="AS34" i="2"/>
  <c r="AI34" i="2"/>
  <c r="AD34" i="2"/>
  <c r="AS33" i="2"/>
  <c r="AE33" i="2"/>
  <c r="AD33" i="2"/>
  <c r="AS32" i="2"/>
  <c r="AH32" i="2"/>
  <c r="AE32" i="2"/>
  <c r="AS31" i="2"/>
  <c r="AI31" i="2"/>
  <c r="AH31" i="2"/>
  <c r="AS30" i="2"/>
  <c r="AI30" i="2"/>
  <c r="AD30" i="2"/>
  <c r="AS29" i="2"/>
  <c r="AE29" i="2"/>
  <c r="AD29" i="2"/>
  <c r="AS28" i="2"/>
  <c r="AH28" i="2"/>
  <c r="AE28" i="2"/>
  <c r="AS27" i="2"/>
  <c r="AI27" i="2"/>
  <c r="AH27" i="2"/>
  <c r="AS26" i="2"/>
  <c r="AI26" i="2"/>
  <c r="AD26" i="2"/>
  <c r="AS25" i="2"/>
  <c r="AE25" i="2"/>
  <c r="AD25" i="2"/>
  <c r="AS24" i="2"/>
  <c r="AH24" i="2"/>
  <c r="AE24" i="2"/>
  <c r="AS23" i="2"/>
  <c r="AI23" i="2"/>
  <c r="AH23" i="2"/>
  <c r="AS22" i="2"/>
  <c r="AI22" i="2"/>
  <c r="AD22" i="2"/>
  <c r="AS21" i="2"/>
  <c r="AE21" i="2"/>
  <c r="AD21" i="2"/>
  <c r="AS20" i="2"/>
  <c r="AH20" i="2"/>
  <c r="AE20" i="2"/>
  <c r="AS19" i="2"/>
  <c r="AI19" i="2"/>
  <c r="AH19" i="2"/>
  <c r="AS18" i="2"/>
  <c r="AI18" i="2"/>
  <c r="AE18" i="2"/>
  <c r="AD18" i="2"/>
  <c r="AS17" i="2"/>
  <c r="AE17" i="2"/>
  <c r="AD17" i="2"/>
  <c r="AS16" i="2"/>
  <c r="AS15" i="2"/>
  <c r="AS14" i="2"/>
  <c r="AS13" i="2"/>
  <c r="AS12" i="2"/>
  <c r="AV5" i="2"/>
  <c r="AV4" i="2"/>
  <c r="AK4" i="2"/>
  <c r="AK63" i="2" s="1"/>
  <c r="AJ4" i="2"/>
  <c r="AI4" i="2"/>
  <c r="AI58" i="2" s="1"/>
  <c r="AH4" i="2"/>
  <c r="AG4" i="2"/>
  <c r="AF4" i="2"/>
  <c r="AF15" i="2" s="1"/>
  <c r="AE4" i="2"/>
  <c r="AE124" i="2" s="1"/>
  <c r="AD4" i="2"/>
  <c r="AC4" i="2"/>
  <c r="AC86" i="2" s="1"/>
  <c r="AV3" i="2"/>
  <c r="AR3" i="2"/>
  <c r="AQ3" i="2"/>
  <c r="AX2" i="2"/>
  <c r="AV2" i="2"/>
  <c r="AX1" i="2"/>
  <c r="AJ184" i="2" l="1"/>
  <c r="AJ183" i="2"/>
  <c r="AJ182" i="2"/>
  <c r="AJ181" i="2"/>
  <c r="AJ180" i="2"/>
  <c r="AJ179" i="2"/>
  <c r="AJ178" i="2"/>
  <c r="AJ177" i="2"/>
  <c r="AJ176" i="2"/>
  <c r="AJ175" i="2"/>
  <c r="AJ174" i="2"/>
  <c r="AJ173" i="2"/>
  <c r="AJ172" i="2"/>
  <c r="AJ171" i="2"/>
  <c r="AJ170" i="2"/>
  <c r="AJ169" i="2"/>
  <c r="AJ168" i="2"/>
  <c r="AJ167" i="2"/>
  <c r="AJ166" i="2"/>
  <c r="AJ165" i="2"/>
  <c r="AJ164" i="2"/>
  <c r="AJ163" i="2"/>
  <c r="AJ162" i="2"/>
  <c r="AJ161" i="2"/>
  <c r="AJ160" i="2"/>
  <c r="AJ159" i="2"/>
  <c r="AJ158" i="2"/>
  <c r="AJ157" i="2"/>
  <c r="AJ156" i="2"/>
  <c r="AJ155" i="2"/>
  <c r="AJ154" i="2"/>
  <c r="AJ153" i="2"/>
  <c r="AJ152" i="2"/>
  <c r="AJ151" i="2"/>
  <c r="AJ150" i="2"/>
  <c r="AJ149" i="2"/>
  <c r="AJ148" i="2"/>
  <c r="AJ147" i="2"/>
  <c r="AJ146" i="2"/>
  <c r="AJ145" i="2"/>
  <c r="AJ144" i="2"/>
  <c r="AJ140" i="2"/>
  <c r="AJ139" i="2"/>
  <c r="AJ138" i="2"/>
  <c r="AJ137" i="2"/>
  <c r="AJ136" i="2"/>
  <c r="AJ135" i="2"/>
  <c r="AJ134" i="2"/>
  <c r="AJ133" i="2"/>
  <c r="AJ132" i="2"/>
  <c r="AJ131" i="2"/>
  <c r="AJ130" i="2"/>
  <c r="AJ129" i="2"/>
  <c r="AJ128" i="2"/>
  <c r="AJ127" i="2"/>
  <c r="AJ126" i="2"/>
  <c r="AJ125" i="2"/>
  <c r="AJ124" i="2"/>
  <c r="AJ123" i="2"/>
  <c r="AJ122" i="2"/>
  <c r="AJ121" i="2"/>
  <c r="AJ120" i="2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143" i="2"/>
  <c r="AJ141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F12" i="2"/>
  <c r="AJ13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0" i="2"/>
  <c r="AF139" i="2"/>
  <c r="AF138" i="2"/>
  <c r="AF137" i="2"/>
  <c r="AF136" i="2"/>
  <c r="AF135" i="2"/>
  <c r="AF134" i="2"/>
  <c r="AF133" i="2"/>
  <c r="AF132" i="2"/>
  <c r="AF131" i="2"/>
  <c r="AF143" i="2"/>
  <c r="AF142" i="2"/>
  <c r="AF14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4" i="2"/>
  <c r="AJ15" i="2"/>
  <c r="AF62" i="2"/>
  <c r="AK64" i="2"/>
  <c r="AK68" i="2"/>
  <c r="AK72" i="2"/>
  <c r="AK76" i="2"/>
  <c r="AK80" i="2"/>
  <c r="AK84" i="2"/>
  <c r="AK92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3" i="2"/>
  <c r="AD159" i="2"/>
  <c r="AD167" i="2"/>
  <c r="AD162" i="2"/>
  <c r="AD158" i="2"/>
  <c r="AD166" i="2"/>
  <c r="AD161" i="2"/>
  <c r="AD155" i="2"/>
  <c r="AD153" i="2"/>
  <c r="AD149" i="2"/>
  <c r="AD145" i="2"/>
  <c r="AD140" i="2"/>
  <c r="AD139" i="2"/>
  <c r="AD138" i="2"/>
  <c r="AD137" i="2"/>
  <c r="AD136" i="2"/>
  <c r="AD135" i="2"/>
  <c r="AD134" i="2"/>
  <c r="AD164" i="2"/>
  <c r="AD160" i="2"/>
  <c r="AD152" i="2"/>
  <c r="AD148" i="2"/>
  <c r="AD144" i="2"/>
  <c r="AD143" i="2"/>
  <c r="AD142" i="2"/>
  <c r="AD141" i="2"/>
  <c r="AD165" i="2"/>
  <c r="AD157" i="2"/>
  <c r="AD151" i="2"/>
  <c r="AD147" i="2"/>
  <c r="AD133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132" i="2"/>
  <c r="AD156" i="2"/>
  <c r="AD131" i="2"/>
  <c r="AD154" i="2"/>
  <c r="AD146" i="2"/>
  <c r="AD93" i="2"/>
  <c r="AD92" i="2"/>
  <c r="AD91" i="2"/>
  <c r="AD90" i="2"/>
  <c r="AD89" i="2"/>
  <c r="AD88" i="2"/>
  <c r="AD87" i="2"/>
  <c r="AD86" i="2"/>
  <c r="AO86" i="2" s="1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3" i="2"/>
  <c r="AD62" i="2"/>
  <c r="AD61" i="2"/>
  <c r="AD60" i="2"/>
  <c r="AD59" i="2"/>
  <c r="AD58" i="2"/>
  <c r="AD57" i="2"/>
  <c r="AD56" i="2"/>
  <c r="AD55" i="2"/>
  <c r="AD54" i="2"/>
  <c r="AD150" i="2"/>
  <c r="AD64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6" i="2"/>
  <c r="AH164" i="2"/>
  <c r="AH160" i="2"/>
  <c r="AH165" i="2"/>
  <c r="AH163" i="2"/>
  <c r="AH159" i="2"/>
  <c r="AH162" i="2"/>
  <c r="AH158" i="2"/>
  <c r="AH151" i="2"/>
  <c r="AH147" i="2"/>
  <c r="AH140" i="2"/>
  <c r="AH139" i="2"/>
  <c r="AH138" i="2"/>
  <c r="AH137" i="2"/>
  <c r="AH136" i="2"/>
  <c r="AH135" i="2"/>
  <c r="AH134" i="2"/>
  <c r="AH161" i="2"/>
  <c r="AH157" i="2"/>
  <c r="AH154" i="2"/>
  <c r="AH150" i="2"/>
  <c r="AH146" i="2"/>
  <c r="AH143" i="2"/>
  <c r="AH142" i="2"/>
  <c r="AH141" i="2"/>
  <c r="AH156" i="2"/>
  <c r="AH153" i="2"/>
  <c r="AH149" i="2"/>
  <c r="AH145" i="2"/>
  <c r="AH167" i="2"/>
  <c r="AH155" i="2"/>
  <c r="AH152" i="2"/>
  <c r="AH148" i="2"/>
  <c r="AH144" i="2"/>
  <c r="AH131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130" i="2"/>
  <c r="AH133" i="2"/>
  <c r="AH132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1" i="2"/>
  <c r="AH60" i="2"/>
  <c r="AH59" i="2"/>
  <c r="AH58" i="2"/>
  <c r="AH57" i="2"/>
  <c r="AH56" i="2"/>
  <c r="AH55" i="2"/>
  <c r="AH54" i="2"/>
  <c r="AH63" i="2"/>
  <c r="AH62" i="2"/>
  <c r="AD12" i="2"/>
  <c r="AH12" i="2"/>
  <c r="AD13" i="2"/>
  <c r="AH13" i="2"/>
  <c r="AD14" i="2"/>
  <c r="AH14" i="2"/>
  <c r="AD15" i="2"/>
  <c r="AH15" i="2"/>
  <c r="AD16" i="2"/>
  <c r="AH16" i="2"/>
  <c r="AH17" i="2"/>
  <c r="AD19" i="2"/>
  <c r="AI20" i="2"/>
  <c r="AH21" i="2"/>
  <c r="AE22" i="2"/>
  <c r="AD23" i="2"/>
  <c r="AI24" i="2"/>
  <c r="AH25" i="2"/>
  <c r="AE26" i="2"/>
  <c r="AD27" i="2"/>
  <c r="AI28" i="2"/>
  <c r="AH29" i="2"/>
  <c r="AE30" i="2"/>
  <c r="AD31" i="2"/>
  <c r="AI32" i="2"/>
  <c r="AH33" i="2"/>
  <c r="AE34" i="2"/>
  <c r="AD35" i="2"/>
  <c r="AI36" i="2"/>
  <c r="AH37" i="2"/>
  <c r="AE38" i="2"/>
  <c r="AD39" i="2"/>
  <c r="AI40" i="2"/>
  <c r="AH41" i="2"/>
  <c r="AE42" i="2"/>
  <c r="AD43" i="2"/>
  <c r="AI44" i="2"/>
  <c r="AH45" i="2"/>
  <c r="AE46" i="2"/>
  <c r="AD47" i="2"/>
  <c r="AI48" i="2"/>
  <c r="AH49" i="2"/>
  <c r="AE50" i="2"/>
  <c r="AD51" i="2"/>
  <c r="AI52" i="2"/>
  <c r="AH53" i="2"/>
  <c r="AI54" i="2"/>
  <c r="AE55" i="2"/>
  <c r="AE59" i="2"/>
  <c r="AK62" i="2"/>
  <c r="AE100" i="2"/>
  <c r="AE108" i="2"/>
  <c r="AE116" i="2"/>
  <c r="AJ142" i="2"/>
  <c r="AJ12" i="2"/>
  <c r="AF13" i="2"/>
  <c r="AJ14" i="2"/>
  <c r="AF16" i="2"/>
  <c r="AJ16" i="2"/>
  <c r="AC184" i="2"/>
  <c r="AC180" i="2"/>
  <c r="AC176" i="2"/>
  <c r="AC172" i="2"/>
  <c r="AC165" i="2"/>
  <c r="AC164" i="2"/>
  <c r="AC160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83" i="2"/>
  <c r="AC179" i="2"/>
  <c r="AC175" i="2"/>
  <c r="AC171" i="2"/>
  <c r="AC168" i="2"/>
  <c r="AC163" i="2"/>
  <c r="AC159" i="2"/>
  <c r="AC182" i="2"/>
  <c r="AC178" i="2"/>
  <c r="AC174" i="2"/>
  <c r="AC170" i="2"/>
  <c r="AC167" i="2"/>
  <c r="AC162" i="2"/>
  <c r="AC158" i="2"/>
  <c r="AC140" i="2"/>
  <c r="AC139" i="2"/>
  <c r="AC138" i="2"/>
  <c r="AC137" i="2"/>
  <c r="AC136" i="2"/>
  <c r="AC135" i="2"/>
  <c r="AC134" i="2"/>
  <c r="AC133" i="2"/>
  <c r="AC132" i="2"/>
  <c r="AC131" i="2"/>
  <c r="AC181" i="2"/>
  <c r="AC177" i="2"/>
  <c r="AC173" i="2"/>
  <c r="AC169" i="2"/>
  <c r="AC161" i="2"/>
  <c r="AC144" i="2"/>
  <c r="AC143" i="2"/>
  <c r="AC142" i="2"/>
  <c r="AC141" i="2"/>
  <c r="AO141" i="2" s="1"/>
  <c r="AC130" i="2"/>
  <c r="AC129" i="2"/>
  <c r="AC128" i="2"/>
  <c r="AC127" i="2"/>
  <c r="AO127" i="2" s="1"/>
  <c r="AC126" i="2"/>
  <c r="AC125" i="2"/>
  <c r="AC124" i="2"/>
  <c r="AC123" i="2"/>
  <c r="AO123" i="2" s="1"/>
  <c r="AC122" i="2"/>
  <c r="AC121" i="2"/>
  <c r="AC120" i="2"/>
  <c r="AC119" i="2"/>
  <c r="AC118" i="2"/>
  <c r="AC117" i="2"/>
  <c r="AC116" i="2"/>
  <c r="AC115" i="2"/>
  <c r="AO115" i="2" s="1"/>
  <c r="AC114" i="2"/>
  <c r="AC113" i="2"/>
  <c r="AC112" i="2"/>
  <c r="AC111" i="2"/>
  <c r="AO111" i="2" s="1"/>
  <c r="AC110" i="2"/>
  <c r="AC109" i="2"/>
  <c r="AC108" i="2"/>
  <c r="AC107" i="2"/>
  <c r="AO107" i="2" s="1"/>
  <c r="AC106" i="2"/>
  <c r="AC105" i="2"/>
  <c r="AC104" i="2"/>
  <c r="AC103" i="2"/>
  <c r="AC102" i="2"/>
  <c r="AC101" i="2"/>
  <c r="AC100" i="2"/>
  <c r="AC99" i="2"/>
  <c r="AO99" i="2" s="1"/>
  <c r="AC98" i="2"/>
  <c r="AC97" i="2"/>
  <c r="AC96" i="2"/>
  <c r="AC95" i="2"/>
  <c r="AO95" i="2" s="1"/>
  <c r="AC94" i="2"/>
  <c r="AC166" i="2"/>
  <c r="AC93" i="2"/>
  <c r="AC89" i="2"/>
  <c r="AC85" i="2"/>
  <c r="AC81" i="2"/>
  <c r="AC77" i="2"/>
  <c r="AC73" i="2"/>
  <c r="AC69" i="2"/>
  <c r="AC65" i="2"/>
  <c r="AC92" i="2"/>
  <c r="AC88" i="2"/>
  <c r="AC84" i="2"/>
  <c r="AC80" i="2"/>
  <c r="AC76" i="2"/>
  <c r="AC72" i="2"/>
  <c r="AO72" i="2" s="1"/>
  <c r="AC68" i="2"/>
  <c r="AC63" i="2"/>
  <c r="AC62" i="2"/>
  <c r="AC61" i="2"/>
  <c r="AO61" i="2" s="1"/>
  <c r="AC60" i="2"/>
  <c r="AC59" i="2"/>
  <c r="AC58" i="2"/>
  <c r="AC57" i="2"/>
  <c r="AO57" i="2" s="1"/>
  <c r="AC56" i="2"/>
  <c r="AC55" i="2"/>
  <c r="AC54" i="2"/>
  <c r="AC53" i="2"/>
  <c r="AO53" i="2" s="1"/>
  <c r="AC52" i="2"/>
  <c r="AC51" i="2"/>
  <c r="AC50" i="2"/>
  <c r="AC49" i="2"/>
  <c r="AO49" i="2" s="1"/>
  <c r="AC48" i="2"/>
  <c r="AC47" i="2"/>
  <c r="AC46" i="2"/>
  <c r="AC45" i="2"/>
  <c r="AO45" i="2" s="1"/>
  <c r="AC44" i="2"/>
  <c r="AC43" i="2"/>
  <c r="AC42" i="2"/>
  <c r="AC41" i="2"/>
  <c r="AO41" i="2" s="1"/>
  <c r="AC40" i="2"/>
  <c r="AC39" i="2"/>
  <c r="AC38" i="2"/>
  <c r="AC37" i="2"/>
  <c r="AO37" i="2" s="1"/>
  <c r="AC36" i="2"/>
  <c r="AC35" i="2"/>
  <c r="AC34" i="2"/>
  <c r="AC33" i="2"/>
  <c r="AO33" i="2" s="1"/>
  <c r="AC32" i="2"/>
  <c r="AC31" i="2"/>
  <c r="AC30" i="2"/>
  <c r="AC29" i="2"/>
  <c r="AO29" i="2" s="1"/>
  <c r="AC28" i="2"/>
  <c r="AC27" i="2"/>
  <c r="AC26" i="2"/>
  <c r="AC25" i="2"/>
  <c r="AO25" i="2" s="1"/>
  <c r="AC24" i="2"/>
  <c r="AC23" i="2"/>
  <c r="AC22" i="2"/>
  <c r="AC21" i="2"/>
  <c r="AO21" i="2" s="1"/>
  <c r="AC20" i="2"/>
  <c r="AC19" i="2"/>
  <c r="AC18" i="2"/>
  <c r="AC17" i="2"/>
  <c r="AO17" i="2" s="1"/>
  <c r="AC91" i="2"/>
  <c r="AC87" i="2"/>
  <c r="AC83" i="2"/>
  <c r="AC79" i="2"/>
  <c r="AO79" i="2" s="1"/>
  <c r="AC75" i="2"/>
  <c r="AC71" i="2"/>
  <c r="AC67" i="2"/>
  <c r="AC64" i="2"/>
  <c r="AO64" i="2" s="1"/>
  <c r="AG183" i="2"/>
  <c r="AG179" i="2"/>
  <c r="AG175" i="2"/>
  <c r="AG171" i="2"/>
  <c r="AG167" i="2"/>
  <c r="AG161" i="2"/>
  <c r="AG157" i="2"/>
  <c r="AG156" i="2"/>
  <c r="AG155" i="2"/>
  <c r="AG154" i="2"/>
  <c r="AG153" i="2"/>
  <c r="AG152" i="2"/>
  <c r="AG151" i="2"/>
  <c r="AG150" i="2"/>
  <c r="AG149" i="2"/>
  <c r="AG148" i="2"/>
  <c r="AG147" i="2"/>
  <c r="AG146" i="2"/>
  <c r="AG145" i="2"/>
  <c r="AG144" i="2"/>
  <c r="AG182" i="2"/>
  <c r="AG178" i="2"/>
  <c r="AG174" i="2"/>
  <c r="AG170" i="2"/>
  <c r="AG166" i="2"/>
  <c r="AG164" i="2"/>
  <c r="AG160" i="2"/>
  <c r="AG181" i="2"/>
  <c r="AG177" i="2"/>
  <c r="AG173" i="2"/>
  <c r="AG169" i="2"/>
  <c r="AG165" i="2"/>
  <c r="AG163" i="2"/>
  <c r="AG159" i="2"/>
  <c r="AG184" i="2"/>
  <c r="AG180" i="2"/>
  <c r="AG176" i="2"/>
  <c r="AG172" i="2"/>
  <c r="AG168" i="2"/>
  <c r="AG162" i="2"/>
  <c r="AG158" i="2"/>
  <c r="AG140" i="2"/>
  <c r="AG139" i="2"/>
  <c r="AG138" i="2"/>
  <c r="AG137" i="2"/>
  <c r="AG136" i="2"/>
  <c r="AG135" i="2"/>
  <c r="AG134" i="2"/>
  <c r="AG133" i="2"/>
  <c r="AG132" i="2"/>
  <c r="AG131" i="2"/>
  <c r="AG130" i="2"/>
  <c r="AG143" i="2"/>
  <c r="AG142" i="2"/>
  <c r="AG141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2" i="2"/>
  <c r="AG88" i="2"/>
  <c r="AG84" i="2"/>
  <c r="AG80" i="2"/>
  <c r="AG76" i="2"/>
  <c r="AG72" i="2"/>
  <c r="AG68" i="2"/>
  <c r="AG64" i="2"/>
  <c r="AG91" i="2"/>
  <c r="AG87" i="2"/>
  <c r="AG83" i="2"/>
  <c r="AG79" i="2"/>
  <c r="AG75" i="2"/>
  <c r="AG71" i="2"/>
  <c r="AG67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90" i="2"/>
  <c r="AG86" i="2"/>
  <c r="AG82" i="2"/>
  <c r="AG78" i="2"/>
  <c r="AG74" i="2"/>
  <c r="AG70" i="2"/>
  <c r="AG66" i="2"/>
  <c r="AG63" i="2"/>
  <c r="AG62" i="2"/>
  <c r="AK182" i="2"/>
  <c r="AK178" i="2"/>
  <c r="AK174" i="2"/>
  <c r="AK170" i="2"/>
  <c r="AK165" i="2"/>
  <c r="AK162" i="2"/>
  <c r="AK158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81" i="2"/>
  <c r="AK177" i="2"/>
  <c r="AK173" i="2"/>
  <c r="AK169" i="2"/>
  <c r="AK161" i="2"/>
  <c r="AK157" i="2"/>
  <c r="AK184" i="2"/>
  <c r="AK180" i="2"/>
  <c r="AK176" i="2"/>
  <c r="AK172" i="2"/>
  <c r="AK168" i="2"/>
  <c r="AK167" i="2"/>
  <c r="AK164" i="2"/>
  <c r="AK160" i="2"/>
  <c r="AK163" i="2"/>
  <c r="AK159" i="2"/>
  <c r="AK140" i="2"/>
  <c r="AK139" i="2"/>
  <c r="AK138" i="2"/>
  <c r="AK137" i="2"/>
  <c r="AK136" i="2"/>
  <c r="AK135" i="2"/>
  <c r="AK134" i="2"/>
  <c r="AK133" i="2"/>
  <c r="AK132" i="2"/>
  <c r="AK131" i="2"/>
  <c r="AK130" i="2"/>
  <c r="AK183" i="2"/>
  <c r="AK179" i="2"/>
  <c r="AK175" i="2"/>
  <c r="AK171" i="2"/>
  <c r="AK166" i="2"/>
  <c r="AK143" i="2"/>
  <c r="AK142" i="2"/>
  <c r="AK141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1" i="2"/>
  <c r="AK87" i="2"/>
  <c r="AK83" i="2"/>
  <c r="AK79" i="2"/>
  <c r="AK75" i="2"/>
  <c r="AK71" i="2"/>
  <c r="AK67" i="2"/>
  <c r="AK90" i="2"/>
  <c r="AK86" i="2"/>
  <c r="AK82" i="2"/>
  <c r="AK78" i="2"/>
  <c r="AK74" i="2"/>
  <c r="AK70" i="2"/>
  <c r="AK66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93" i="2"/>
  <c r="AK89" i="2"/>
  <c r="AK85" i="2"/>
  <c r="AK81" i="2"/>
  <c r="AK77" i="2"/>
  <c r="AK73" i="2"/>
  <c r="AK69" i="2"/>
  <c r="AK65" i="2"/>
  <c r="AC12" i="2"/>
  <c r="AG12" i="2"/>
  <c r="AK12" i="2"/>
  <c r="AC13" i="2"/>
  <c r="AG13" i="2"/>
  <c r="AK13" i="2"/>
  <c r="AC14" i="2"/>
  <c r="AG14" i="2"/>
  <c r="AK14" i="2"/>
  <c r="AC15" i="2"/>
  <c r="AO15" i="2" s="1"/>
  <c r="AG15" i="2"/>
  <c r="AK15" i="2"/>
  <c r="AC16" i="2"/>
  <c r="AG16" i="2"/>
  <c r="AK16" i="2"/>
  <c r="AF63" i="2"/>
  <c r="AC66" i="2"/>
  <c r="AC70" i="2"/>
  <c r="AC74" i="2"/>
  <c r="AC78" i="2"/>
  <c r="AC82" i="2"/>
  <c r="AK88" i="2"/>
  <c r="AC90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2" i="2"/>
  <c r="AE158" i="2"/>
  <c r="AE161" i="2"/>
  <c r="AE164" i="2"/>
  <c r="AE160" i="2"/>
  <c r="AE157" i="2"/>
  <c r="AE156" i="2"/>
  <c r="AE155" i="2"/>
  <c r="AE152" i="2"/>
  <c r="AE148" i="2"/>
  <c r="AE144" i="2"/>
  <c r="AE143" i="2"/>
  <c r="AE142" i="2"/>
  <c r="AE141" i="2"/>
  <c r="AE163" i="2"/>
  <c r="AE159" i="2"/>
  <c r="AE151" i="2"/>
  <c r="AE147" i="2"/>
  <c r="AE154" i="2"/>
  <c r="AE150" i="2"/>
  <c r="AE146" i="2"/>
  <c r="AE139" i="2"/>
  <c r="AE135" i="2"/>
  <c r="AE132" i="2"/>
  <c r="AE138" i="2"/>
  <c r="AE134" i="2"/>
  <c r="AE131" i="2"/>
  <c r="AE153" i="2"/>
  <c r="AE149" i="2"/>
  <c r="AE145" i="2"/>
  <c r="AE137" i="2"/>
  <c r="AE133" i="2"/>
  <c r="AE127" i="2"/>
  <c r="AE123" i="2"/>
  <c r="AE119" i="2"/>
  <c r="AE115" i="2"/>
  <c r="AE111" i="2"/>
  <c r="AE107" i="2"/>
  <c r="AE103" i="2"/>
  <c r="AE99" i="2"/>
  <c r="AE95" i="2"/>
  <c r="AE130" i="2"/>
  <c r="AE126" i="2"/>
  <c r="AE122" i="2"/>
  <c r="AE118" i="2"/>
  <c r="AE114" i="2"/>
  <c r="AE110" i="2"/>
  <c r="AE106" i="2"/>
  <c r="AE102" i="2"/>
  <c r="AE98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140" i="2"/>
  <c r="AE136" i="2"/>
  <c r="AE129" i="2"/>
  <c r="AE125" i="2"/>
  <c r="AE121" i="2"/>
  <c r="AE117" i="2"/>
  <c r="AE113" i="2"/>
  <c r="AE109" i="2"/>
  <c r="AE105" i="2"/>
  <c r="AE101" i="2"/>
  <c r="AE97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3" i="2"/>
  <c r="AI159" i="2"/>
  <c r="AI162" i="2"/>
  <c r="AI158" i="2"/>
  <c r="AI161" i="2"/>
  <c r="AI157" i="2"/>
  <c r="AI156" i="2"/>
  <c r="AI155" i="2"/>
  <c r="AI164" i="2"/>
  <c r="AI160" i="2"/>
  <c r="AI154" i="2"/>
  <c r="AI150" i="2"/>
  <c r="AI146" i="2"/>
  <c r="AI143" i="2"/>
  <c r="AI142" i="2"/>
  <c r="AI141" i="2"/>
  <c r="AI153" i="2"/>
  <c r="AI149" i="2"/>
  <c r="AI145" i="2"/>
  <c r="AI152" i="2"/>
  <c r="AI148" i="2"/>
  <c r="AI144" i="2"/>
  <c r="AI138" i="2"/>
  <c r="AI134" i="2"/>
  <c r="AI130" i="2"/>
  <c r="AI137" i="2"/>
  <c r="AI133" i="2"/>
  <c r="AI140" i="2"/>
  <c r="AI136" i="2"/>
  <c r="AI132" i="2"/>
  <c r="AI139" i="2"/>
  <c r="AI135" i="2"/>
  <c r="AI126" i="2"/>
  <c r="AI122" i="2"/>
  <c r="AI118" i="2"/>
  <c r="AI114" i="2"/>
  <c r="AI110" i="2"/>
  <c r="AI106" i="2"/>
  <c r="AI102" i="2"/>
  <c r="AI98" i="2"/>
  <c r="AI94" i="2"/>
  <c r="AI151" i="2"/>
  <c r="AI131" i="2"/>
  <c r="AI129" i="2"/>
  <c r="AI125" i="2"/>
  <c r="AI121" i="2"/>
  <c r="AI117" i="2"/>
  <c r="AI113" i="2"/>
  <c r="AI109" i="2"/>
  <c r="AI105" i="2"/>
  <c r="AI101" i="2"/>
  <c r="AI97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128" i="2"/>
  <c r="AI124" i="2"/>
  <c r="AI120" i="2"/>
  <c r="AI116" i="2"/>
  <c r="AI112" i="2"/>
  <c r="AI108" i="2"/>
  <c r="AI104" i="2"/>
  <c r="AI100" i="2"/>
  <c r="AI96" i="2"/>
  <c r="AI147" i="2"/>
  <c r="AI127" i="2"/>
  <c r="AI123" i="2"/>
  <c r="AI119" i="2"/>
  <c r="AI115" i="2"/>
  <c r="AI111" i="2"/>
  <c r="AI107" i="2"/>
  <c r="AI103" i="2"/>
  <c r="AI99" i="2"/>
  <c r="AI95" i="2"/>
  <c r="AJ5" i="2"/>
  <c r="AE12" i="2"/>
  <c r="AI12" i="2"/>
  <c r="AE13" i="2"/>
  <c r="AI13" i="2"/>
  <c r="AE14" i="2"/>
  <c r="AI14" i="2"/>
  <c r="AE15" i="2"/>
  <c r="AI15" i="2"/>
  <c r="AE16" i="2"/>
  <c r="AI16" i="2"/>
  <c r="AI17" i="2"/>
  <c r="AH18" i="2"/>
  <c r="AE19" i="2"/>
  <c r="AD20" i="2"/>
  <c r="AI21" i="2"/>
  <c r="AH22" i="2"/>
  <c r="AE23" i="2"/>
  <c r="AD24" i="2"/>
  <c r="AI25" i="2"/>
  <c r="AH26" i="2"/>
  <c r="AE27" i="2"/>
  <c r="AD28" i="2"/>
  <c r="AI29" i="2"/>
  <c r="AH30" i="2"/>
  <c r="AE31" i="2"/>
  <c r="AD32" i="2"/>
  <c r="AI33" i="2"/>
  <c r="AH34" i="2"/>
  <c r="AE35" i="2"/>
  <c r="AD36" i="2"/>
  <c r="AI37" i="2"/>
  <c r="AH38" i="2"/>
  <c r="AE39" i="2"/>
  <c r="AD40" i="2"/>
  <c r="AI41" i="2"/>
  <c r="AH42" i="2"/>
  <c r="AE43" i="2"/>
  <c r="AD44" i="2"/>
  <c r="AI45" i="2"/>
  <c r="AH46" i="2"/>
  <c r="AE47" i="2"/>
  <c r="AD48" i="2"/>
  <c r="AI49" i="2"/>
  <c r="AH50" i="2"/>
  <c r="AE51" i="2"/>
  <c r="AD52" i="2"/>
  <c r="AI53" i="2"/>
  <c r="AI55" i="2"/>
  <c r="AE56" i="2"/>
  <c r="AI59" i="2"/>
  <c r="AE60" i="2"/>
  <c r="AG65" i="2"/>
  <c r="AG69" i="2"/>
  <c r="AG73" i="2"/>
  <c r="AG77" i="2"/>
  <c r="AG81" i="2"/>
  <c r="AG85" i="2"/>
  <c r="AG89" i="2"/>
  <c r="AG93" i="2"/>
  <c r="AQ86" i="2" l="1"/>
  <c r="AU86" i="2" s="1"/>
  <c r="AQ15" i="2"/>
  <c r="AU15" i="2"/>
  <c r="AU17" i="2"/>
  <c r="AQ17" i="2"/>
  <c r="AQ29" i="2"/>
  <c r="AU29" i="2" s="1"/>
  <c r="AU37" i="2"/>
  <c r="AQ37" i="2"/>
  <c r="AQ45" i="2"/>
  <c r="AU45" i="2" s="1"/>
  <c r="AU57" i="2"/>
  <c r="AQ57" i="2"/>
  <c r="AQ72" i="2"/>
  <c r="AU72" i="2"/>
  <c r="AO73" i="2"/>
  <c r="AQ99" i="2"/>
  <c r="AU99" i="2" s="1"/>
  <c r="AU107" i="2"/>
  <c r="AQ107" i="2"/>
  <c r="AQ111" i="2"/>
  <c r="AU111" i="2" s="1"/>
  <c r="AU123" i="2"/>
  <c r="AQ123" i="2"/>
  <c r="AQ127" i="2"/>
  <c r="AU127" i="2" s="1"/>
  <c r="AO181" i="2"/>
  <c r="AO138" i="2"/>
  <c r="AO183" i="2"/>
  <c r="AO152" i="2"/>
  <c r="AO165" i="2"/>
  <c r="AO82" i="2"/>
  <c r="AO66" i="2"/>
  <c r="AO16" i="2"/>
  <c r="AO12" i="2"/>
  <c r="AO67" i="2"/>
  <c r="AO83" i="2"/>
  <c r="AO18" i="2"/>
  <c r="AO22" i="2"/>
  <c r="AO26" i="2"/>
  <c r="AO30" i="2"/>
  <c r="AO34" i="2"/>
  <c r="AO38" i="2"/>
  <c r="AO42" i="2"/>
  <c r="AO46" i="2"/>
  <c r="AO50" i="2"/>
  <c r="AO54" i="2"/>
  <c r="AO58" i="2"/>
  <c r="AO62" i="2"/>
  <c r="AO76" i="2"/>
  <c r="AO92" i="2"/>
  <c r="AO77" i="2"/>
  <c r="AO93" i="2"/>
  <c r="AO96" i="2"/>
  <c r="AO100" i="2"/>
  <c r="AO104" i="2"/>
  <c r="AO108" i="2"/>
  <c r="AO112" i="2"/>
  <c r="AO116" i="2"/>
  <c r="AO120" i="2"/>
  <c r="AO124" i="2"/>
  <c r="AO128" i="2"/>
  <c r="AO142" i="2"/>
  <c r="AO169" i="2"/>
  <c r="AO131" i="2"/>
  <c r="AO135" i="2"/>
  <c r="AO139" i="2"/>
  <c r="AO167" i="2"/>
  <c r="AO182" i="2"/>
  <c r="AO171" i="2"/>
  <c r="AO145" i="2"/>
  <c r="AO149" i="2"/>
  <c r="AO153" i="2"/>
  <c r="AO157" i="2"/>
  <c r="AO172" i="2"/>
  <c r="AO70" i="2"/>
  <c r="AQ64" i="2"/>
  <c r="AU64" i="2"/>
  <c r="AQ79" i="2"/>
  <c r="AU79" i="2" s="1"/>
  <c r="AQ21" i="2"/>
  <c r="AU21" i="2" s="1"/>
  <c r="AU25" i="2"/>
  <c r="AQ25" i="2"/>
  <c r="AQ33" i="2"/>
  <c r="AU33" i="2" s="1"/>
  <c r="AU41" i="2"/>
  <c r="AQ41" i="2"/>
  <c r="AQ49" i="2"/>
  <c r="AU49" i="2" s="1"/>
  <c r="AU53" i="2"/>
  <c r="AQ53" i="2"/>
  <c r="AQ61" i="2"/>
  <c r="AU61" i="2" s="1"/>
  <c r="AO88" i="2"/>
  <c r="AO89" i="2"/>
  <c r="AQ95" i="2"/>
  <c r="AU95" i="2" s="1"/>
  <c r="AO103" i="2"/>
  <c r="AU115" i="2"/>
  <c r="AQ115" i="2"/>
  <c r="AO119" i="2"/>
  <c r="AQ141" i="2"/>
  <c r="AU141" i="2" s="1"/>
  <c r="AO161" i="2"/>
  <c r="AO134" i="2"/>
  <c r="AO162" i="2"/>
  <c r="AO178" i="2"/>
  <c r="AO168" i="2"/>
  <c r="AO148" i="2"/>
  <c r="AO156" i="2"/>
  <c r="AO184" i="2"/>
  <c r="AO78" i="2"/>
  <c r="AO13" i="2"/>
  <c r="AO71" i="2"/>
  <c r="AO87" i="2"/>
  <c r="AO19" i="2"/>
  <c r="AO23" i="2"/>
  <c r="AO27" i="2"/>
  <c r="AO31" i="2"/>
  <c r="AO35" i="2"/>
  <c r="AO39" i="2"/>
  <c r="AO43" i="2"/>
  <c r="AO47" i="2"/>
  <c r="AO51" i="2"/>
  <c r="AO55" i="2"/>
  <c r="AO59" i="2"/>
  <c r="AO63" i="2"/>
  <c r="AO80" i="2"/>
  <c r="AO65" i="2"/>
  <c r="AO81" i="2"/>
  <c r="AO166" i="2"/>
  <c r="AO97" i="2"/>
  <c r="AO101" i="2"/>
  <c r="AO105" i="2"/>
  <c r="AO109" i="2"/>
  <c r="AO113" i="2"/>
  <c r="AO117" i="2"/>
  <c r="AO121" i="2"/>
  <c r="AO125" i="2"/>
  <c r="AO129" i="2"/>
  <c r="AO143" i="2"/>
  <c r="AO173" i="2"/>
  <c r="AO132" i="2"/>
  <c r="AO136" i="2"/>
  <c r="AO140" i="2"/>
  <c r="AQ140" i="2" s="1"/>
  <c r="AO170" i="2"/>
  <c r="AO159" i="2"/>
  <c r="AO175" i="2"/>
  <c r="AO146" i="2"/>
  <c r="AO150" i="2"/>
  <c r="AO154" i="2"/>
  <c r="AO160" i="2"/>
  <c r="AO176" i="2"/>
  <c r="AO90" i="2"/>
  <c r="AO74" i="2"/>
  <c r="AO14" i="2"/>
  <c r="AO75" i="2"/>
  <c r="AO91" i="2"/>
  <c r="AO20" i="2"/>
  <c r="AO24" i="2"/>
  <c r="AO28" i="2"/>
  <c r="AO32" i="2"/>
  <c r="AO36" i="2"/>
  <c r="AO40" i="2"/>
  <c r="AO44" i="2"/>
  <c r="AO48" i="2"/>
  <c r="AO52" i="2"/>
  <c r="AO56" i="2"/>
  <c r="AO60" i="2"/>
  <c r="AO68" i="2"/>
  <c r="AO84" i="2"/>
  <c r="AO69" i="2"/>
  <c r="AO85" i="2"/>
  <c r="AO94" i="2"/>
  <c r="AO98" i="2"/>
  <c r="AO102" i="2"/>
  <c r="AO106" i="2"/>
  <c r="AO110" i="2"/>
  <c r="AO114" i="2"/>
  <c r="AO118" i="2"/>
  <c r="AO122" i="2"/>
  <c r="AO126" i="2"/>
  <c r="AO130" i="2"/>
  <c r="AO144" i="2"/>
  <c r="AO177" i="2"/>
  <c r="AO133" i="2"/>
  <c r="AO137" i="2"/>
  <c r="AO158" i="2"/>
  <c r="AO174" i="2"/>
  <c r="AO163" i="2"/>
  <c r="AO179" i="2"/>
  <c r="AO147" i="2"/>
  <c r="AO151" i="2"/>
  <c r="AO155" i="2"/>
  <c r="AO164" i="2"/>
  <c r="AO180" i="2"/>
  <c r="AV49" i="2" l="1"/>
  <c r="BH49" i="2"/>
  <c r="BI49" i="2" s="1"/>
  <c r="AV127" i="2"/>
  <c r="BH127" i="2"/>
  <c r="BI127" i="2" s="1"/>
  <c r="AV45" i="2"/>
  <c r="BH45" i="2"/>
  <c r="BI45" i="2" s="1"/>
  <c r="BH86" i="2"/>
  <c r="BI86" i="2" s="1"/>
  <c r="AV86" i="2"/>
  <c r="BH141" i="2"/>
  <c r="BI141" i="2" s="1"/>
  <c r="AV141" i="2"/>
  <c r="AV61" i="2"/>
  <c r="BH61" i="2"/>
  <c r="BI61" i="2" s="1"/>
  <c r="AV95" i="2"/>
  <c r="BH95" i="2"/>
  <c r="BI95" i="2" s="1"/>
  <c r="AV21" i="2"/>
  <c r="BH21" i="2"/>
  <c r="BI21" i="2" s="1"/>
  <c r="AV99" i="2"/>
  <c r="BH99" i="2"/>
  <c r="BI99" i="2" s="1"/>
  <c r="AV33" i="2"/>
  <c r="BH33" i="2"/>
  <c r="BI33" i="2" s="1"/>
  <c r="BH79" i="2"/>
  <c r="BI79" i="2" s="1"/>
  <c r="AV79" i="2"/>
  <c r="AV111" i="2"/>
  <c r="BH111" i="2"/>
  <c r="BI111" i="2" s="1"/>
  <c r="AV29" i="2"/>
  <c r="BH29" i="2"/>
  <c r="BI29" i="2" s="1"/>
  <c r="AQ163" i="2"/>
  <c r="AU163" i="2" s="1"/>
  <c r="AU133" i="2"/>
  <c r="AQ133" i="2"/>
  <c r="AU126" i="2"/>
  <c r="AQ126" i="2"/>
  <c r="AU110" i="2"/>
  <c r="AQ110" i="2"/>
  <c r="AU94" i="2"/>
  <c r="AQ94" i="2"/>
  <c r="AQ68" i="2"/>
  <c r="AU68" i="2" s="1"/>
  <c r="AU48" i="2"/>
  <c r="AQ48" i="2"/>
  <c r="AU32" i="2"/>
  <c r="AQ32" i="2"/>
  <c r="AQ170" i="2"/>
  <c r="AU170" i="2" s="1"/>
  <c r="AQ173" i="2"/>
  <c r="AU173" i="2" s="1"/>
  <c r="AU121" i="2"/>
  <c r="AQ121" i="2"/>
  <c r="AU105" i="2"/>
  <c r="AQ105" i="2"/>
  <c r="AQ81" i="2"/>
  <c r="AU81" i="2" s="1"/>
  <c r="AU59" i="2"/>
  <c r="AQ59" i="2"/>
  <c r="AU43" i="2"/>
  <c r="AQ43" i="2"/>
  <c r="AU27" i="2"/>
  <c r="AQ27" i="2"/>
  <c r="AQ71" i="2"/>
  <c r="AU71" i="2" s="1"/>
  <c r="AU156" i="2"/>
  <c r="AQ156" i="2"/>
  <c r="AU162" i="2"/>
  <c r="AQ162" i="2"/>
  <c r="AU103" i="2"/>
  <c r="AQ103" i="2"/>
  <c r="AQ88" i="2"/>
  <c r="AU88" i="2" s="1"/>
  <c r="AV53" i="2"/>
  <c r="BH53" i="2"/>
  <c r="BI53" i="2" s="1"/>
  <c r="AV41" i="2"/>
  <c r="BH41" i="2"/>
  <c r="BI41" i="2" s="1"/>
  <c r="AV25" i="2"/>
  <c r="BH25" i="2"/>
  <c r="BI25" i="2" s="1"/>
  <c r="AQ172" i="2"/>
  <c r="AU172" i="2" s="1"/>
  <c r="AU145" i="2"/>
  <c r="AQ145" i="2"/>
  <c r="AU139" i="2"/>
  <c r="AQ139" i="2"/>
  <c r="AQ142" i="2"/>
  <c r="AU142" i="2" s="1"/>
  <c r="AU116" i="2"/>
  <c r="AQ116" i="2"/>
  <c r="AU100" i="2"/>
  <c r="AQ100" i="2"/>
  <c r="AQ92" i="2"/>
  <c r="AU92" i="2" s="1"/>
  <c r="AU54" i="2"/>
  <c r="AQ54" i="2"/>
  <c r="AU38" i="2"/>
  <c r="AQ38" i="2"/>
  <c r="AU22" i="2"/>
  <c r="AQ22" i="2"/>
  <c r="AQ12" i="2"/>
  <c r="AU12" i="2" s="1"/>
  <c r="AQ165" i="2"/>
  <c r="AU165" i="2" s="1"/>
  <c r="AQ181" i="2"/>
  <c r="AU181" i="2" s="1"/>
  <c r="AV123" i="2"/>
  <c r="BH123" i="2"/>
  <c r="BI123" i="2" s="1"/>
  <c r="AV107" i="2"/>
  <c r="BH107" i="2"/>
  <c r="BI107" i="2" s="1"/>
  <c r="BH72" i="2"/>
  <c r="BI72" i="2" s="1"/>
  <c r="AV72" i="2"/>
  <c r="BH15" i="2"/>
  <c r="BI15" i="2" s="1"/>
  <c r="AV15" i="2"/>
  <c r="AQ91" i="2"/>
  <c r="AU91" i="2" s="1"/>
  <c r="AQ174" i="2"/>
  <c r="AU174" i="2" s="1"/>
  <c r="AU122" i="2"/>
  <c r="AQ122" i="2"/>
  <c r="AQ85" i="2"/>
  <c r="AU85" i="2" s="1"/>
  <c r="AU28" i="2"/>
  <c r="AQ28" i="2"/>
  <c r="AQ176" i="2"/>
  <c r="AU176" i="2" s="1"/>
  <c r="AU146" i="2"/>
  <c r="AQ146" i="2"/>
  <c r="AQ143" i="2"/>
  <c r="AU143" i="2" s="1"/>
  <c r="AU101" i="2"/>
  <c r="AQ101" i="2"/>
  <c r="AU55" i="2"/>
  <c r="AQ55" i="2"/>
  <c r="AU23" i="2"/>
  <c r="AQ23" i="2"/>
  <c r="AU148" i="2"/>
  <c r="AQ148" i="2"/>
  <c r="AU119" i="2"/>
  <c r="AQ119" i="2"/>
  <c r="BH64" i="2"/>
  <c r="BI64" i="2" s="1"/>
  <c r="AV64" i="2"/>
  <c r="AU157" i="2"/>
  <c r="AQ157" i="2"/>
  <c r="AU135" i="2"/>
  <c r="AQ135" i="2"/>
  <c r="AU128" i="2"/>
  <c r="AQ128" i="2"/>
  <c r="AU112" i="2"/>
  <c r="AQ112" i="2"/>
  <c r="AU96" i="2"/>
  <c r="AQ96" i="2"/>
  <c r="AQ76" i="2"/>
  <c r="AU76" i="2" s="1"/>
  <c r="AU50" i="2"/>
  <c r="AQ50" i="2"/>
  <c r="AU34" i="2"/>
  <c r="AQ34" i="2"/>
  <c r="AU18" i="2"/>
  <c r="AQ18" i="2"/>
  <c r="AU16" i="2"/>
  <c r="AQ16" i="2"/>
  <c r="AU152" i="2"/>
  <c r="AQ152" i="2"/>
  <c r="AU155" i="2"/>
  <c r="AQ155" i="2"/>
  <c r="AU150" i="2"/>
  <c r="AQ150" i="2"/>
  <c r="AU151" i="2"/>
  <c r="AQ151" i="2"/>
  <c r="AQ177" i="2"/>
  <c r="AU177" i="2" s="1"/>
  <c r="AU106" i="2"/>
  <c r="AQ106" i="2"/>
  <c r="AU60" i="2"/>
  <c r="AQ60" i="2"/>
  <c r="AU44" i="2"/>
  <c r="AQ44" i="2"/>
  <c r="AQ75" i="2"/>
  <c r="AU75" i="2" s="1"/>
  <c r="AU117" i="2"/>
  <c r="AQ117" i="2"/>
  <c r="AQ65" i="2"/>
  <c r="AU65" i="2" s="1"/>
  <c r="AU39" i="2"/>
  <c r="AQ39" i="2"/>
  <c r="AQ13" i="2"/>
  <c r="AU13" i="2" s="1"/>
  <c r="AU134" i="2"/>
  <c r="AQ134" i="2"/>
  <c r="AQ171" i="2"/>
  <c r="AU171" i="2" s="1"/>
  <c r="AQ180" i="2"/>
  <c r="AU180" i="2" s="1"/>
  <c r="AU147" i="2"/>
  <c r="AQ147" i="2"/>
  <c r="AU158" i="2"/>
  <c r="AQ158" i="2"/>
  <c r="AU144" i="2"/>
  <c r="AQ144" i="2"/>
  <c r="AU118" i="2"/>
  <c r="AQ118" i="2"/>
  <c r="AU102" i="2"/>
  <c r="AQ102" i="2"/>
  <c r="AQ69" i="2"/>
  <c r="AU69" i="2" s="1"/>
  <c r="AU56" i="2"/>
  <c r="AQ56" i="2"/>
  <c r="AU40" i="2"/>
  <c r="AQ40" i="2"/>
  <c r="AU24" i="2"/>
  <c r="AQ24" i="2"/>
  <c r="AQ14" i="2"/>
  <c r="AU14" i="2" s="1"/>
  <c r="AQ160" i="2"/>
  <c r="AU160" i="2" s="1"/>
  <c r="AQ175" i="2"/>
  <c r="AU175" i="2" s="1"/>
  <c r="AU136" i="2"/>
  <c r="AQ136" i="2"/>
  <c r="AU129" i="2"/>
  <c r="AQ129" i="2"/>
  <c r="AU113" i="2"/>
  <c r="AQ113" i="2"/>
  <c r="AU97" i="2"/>
  <c r="AQ97" i="2"/>
  <c r="AQ80" i="2"/>
  <c r="AU80" i="2" s="1"/>
  <c r="AU51" i="2"/>
  <c r="AQ51" i="2"/>
  <c r="AU35" i="2"/>
  <c r="AQ35" i="2"/>
  <c r="AU19" i="2"/>
  <c r="AQ19" i="2"/>
  <c r="AQ78" i="2"/>
  <c r="AU78" i="2" s="1"/>
  <c r="AQ168" i="2"/>
  <c r="AU168" i="2" s="1"/>
  <c r="AU161" i="2"/>
  <c r="AQ161" i="2"/>
  <c r="AU153" i="2"/>
  <c r="AQ153" i="2"/>
  <c r="AQ182" i="2"/>
  <c r="AU182" i="2" s="1"/>
  <c r="AU131" i="2"/>
  <c r="AQ131" i="2"/>
  <c r="AU124" i="2"/>
  <c r="AQ124" i="2"/>
  <c r="AU108" i="2"/>
  <c r="AQ108" i="2"/>
  <c r="AU93" i="2"/>
  <c r="AQ93" i="2"/>
  <c r="AQ62" i="2"/>
  <c r="AU62" i="2" s="1"/>
  <c r="AU46" i="2"/>
  <c r="AQ46" i="2"/>
  <c r="AU30" i="2"/>
  <c r="AQ30" i="2"/>
  <c r="AQ83" i="2"/>
  <c r="AU83" i="2" s="1"/>
  <c r="AQ66" i="2"/>
  <c r="AU66" i="2" s="1"/>
  <c r="AQ183" i="2"/>
  <c r="AU183" i="2" s="1"/>
  <c r="AQ90" i="2"/>
  <c r="AU90" i="2" s="1"/>
  <c r="AQ164" i="2"/>
  <c r="AU164" i="2" s="1"/>
  <c r="AQ179" i="2"/>
  <c r="AU179" i="2" s="1"/>
  <c r="AU137" i="2"/>
  <c r="AQ137" i="2"/>
  <c r="AU130" i="2"/>
  <c r="AQ130" i="2"/>
  <c r="AU114" i="2"/>
  <c r="AQ114" i="2"/>
  <c r="AU98" i="2"/>
  <c r="AQ98" i="2"/>
  <c r="AQ84" i="2"/>
  <c r="AU84" i="2" s="1"/>
  <c r="AU52" i="2"/>
  <c r="AQ52" i="2"/>
  <c r="AU36" i="2"/>
  <c r="AQ36" i="2"/>
  <c r="AU20" i="2"/>
  <c r="AQ20" i="2"/>
  <c r="AQ74" i="2"/>
  <c r="AU74" i="2" s="1"/>
  <c r="AU154" i="2"/>
  <c r="AQ154" i="2"/>
  <c r="AQ159" i="2"/>
  <c r="AU159" i="2" s="1"/>
  <c r="AU132" i="2"/>
  <c r="AQ132" i="2"/>
  <c r="AU125" i="2"/>
  <c r="AQ125" i="2"/>
  <c r="AU109" i="2"/>
  <c r="AQ109" i="2"/>
  <c r="AQ166" i="2"/>
  <c r="AU166" i="2" s="1"/>
  <c r="AQ63" i="2"/>
  <c r="AU63" i="2" s="1"/>
  <c r="AU47" i="2"/>
  <c r="AQ47" i="2"/>
  <c r="AU31" i="2"/>
  <c r="AQ31" i="2"/>
  <c r="AQ87" i="2"/>
  <c r="AU87" i="2" s="1"/>
  <c r="AQ184" i="2"/>
  <c r="AU184" i="2" s="1"/>
  <c r="AQ178" i="2"/>
  <c r="AU178" i="2" s="1"/>
  <c r="AV115" i="2"/>
  <c r="BH115" i="2"/>
  <c r="BI115" i="2" s="1"/>
  <c r="AQ89" i="2"/>
  <c r="AU89" i="2" s="1"/>
  <c r="AQ70" i="2"/>
  <c r="AU70" i="2" s="1"/>
  <c r="AU149" i="2"/>
  <c r="AQ149" i="2"/>
  <c r="AQ167" i="2"/>
  <c r="AU167" i="2" s="1"/>
  <c r="AQ169" i="2"/>
  <c r="AU169" i="2" s="1"/>
  <c r="AU120" i="2"/>
  <c r="AQ120" i="2"/>
  <c r="AU104" i="2"/>
  <c r="AQ104" i="2"/>
  <c r="AQ77" i="2"/>
  <c r="AU77" i="2" s="1"/>
  <c r="AU58" i="2"/>
  <c r="AQ58" i="2"/>
  <c r="AU42" i="2"/>
  <c r="AQ42" i="2"/>
  <c r="AU26" i="2"/>
  <c r="AQ26" i="2"/>
  <c r="AQ67" i="2"/>
  <c r="AU67" i="2" s="1"/>
  <c r="AQ82" i="2"/>
  <c r="AU82" i="2" s="1"/>
  <c r="AU138" i="2"/>
  <c r="AQ138" i="2"/>
  <c r="AQ73" i="2"/>
  <c r="AU73" i="2" s="1"/>
  <c r="AV57" i="2"/>
  <c r="BH57" i="2"/>
  <c r="BI57" i="2" s="1"/>
  <c r="AV37" i="2"/>
  <c r="BH37" i="2"/>
  <c r="BI37" i="2" s="1"/>
  <c r="AV17" i="2"/>
  <c r="BH17" i="2"/>
  <c r="BI17" i="2" s="1"/>
  <c r="BH89" i="2" l="1"/>
  <c r="BI89" i="2" s="1"/>
  <c r="AV89" i="2"/>
  <c r="BH184" i="2"/>
  <c r="BI184" i="2" s="1"/>
  <c r="AV184" i="2"/>
  <c r="BH84" i="2"/>
  <c r="BI84" i="2" s="1"/>
  <c r="AV84" i="2"/>
  <c r="BH183" i="2"/>
  <c r="BI183" i="2" s="1"/>
  <c r="AV183" i="2"/>
  <c r="BH182" i="2"/>
  <c r="BI182" i="2" s="1"/>
  <c r="AV182" i="2"/>
  <c r="BH14" i="2"/>
  <c r="BI14" i="2" s="1"/>
  <c r="AV14" i="2"/>
  <c r="BH75" i="2"/>
  <c r="BI75" i="2" s="1"/>
  <c r="AV75" i="2"/>
  <c r="BH76" i="2"/>
  <c r="BI76" i="2" s="1"/>
  <c r="AV76" i="2"/>
  <c r="BH174" i="2"/>
  <c r="BI174" i="2" s="1"/>
  <c r="AV174" i="2"/>
  <c r="AU187" i="2"/>
  <c r="AW186" i="2"/>
  <c r="BH12" i="2"/>
  <c r="AV12" i="2"/>
  <c r="BH142" i="2"/>
  <c r="BI142" i="2" s="1"/>
  <c r="AV142" i="2"/>
  <c r="BH88" i="2"/>
  <c r="BI88" i="2" s="1"/>
  <c r="AV88" i="2"/>
  <c r="BH170" i="2"/>
  <c r="BI170" i="2" s="1"/>
  <c r="AV170" i="2"/>
  <c r="BH87" i="2"/>
  <c r="BI87" i="2" s="1"/>
  <c r="AV87" i="2"/>
  <c r="BH74" i="2"/>
  <c r="BI74" i="2" s="1"/>
  <c r="AV74" i="2"/>
  <c r="BH179" i="2"/>
  <c r="BI179" i="2" s="1"/>
  <c r="AV179" i="2"/>
  <c r="BH66" i="2"/>
  <c r="BI66" i="2" s="1"/>
  <c r="AV66" i="2"/>
  <c r="BH168" i="2"/>
  <c r="BI168" i="2" s="1"/>
  <c r="AV168" i="2"/>
  <c r="BH80" i="2"/>
  <c r="BI80" i="2" s="1"/>
  <c r="AV80" i="2"/>
  <c r="BH65" i="2"/>
  <c r="BI65" i="2" s="1"/>
  <c r="AV65" i="2"/>
  <c r="BH85" i="2"/>
  <c r="BI85" i="2" s="1"/>
  <c r="AV85" i="2"/>
  <c r="BH91" i="2"/>
  <c r="BI91" i="2" s="1"/>
  <c r="AV91" i="2"/>
  <c r="BH172" i="2"/>
  <c r="BI172" i="2" s="1"/>
  <c r="AV172" i="2"/>
  <c r="BH68" i="2"/>
  <c r="BI68" i="2" s="1"/>
  <c r="AV68" i="2"/>
  <c r="BH82" i="2"/>
  <c r="BI82" i="2" s="1"/>
  <c r="AV82" i="2"/>
  <c r="BH77" i="2"/>
  <c r="BI77" i="2" s="1"/>
  <c r="AV77" i="2"/>
  <c r="BH63" i="2"/>
  <c r="BI63" i="2" s="1"/>
  <c r="AV63" i="2"/>
  <c r="BH159" i="2"/>
  <c r="BI159" i="2" s="1"/>
  <c r="AV159" i="2"/>
  <c r="BH164" i="2"/>
  <c r="BI164" i="2" s="1"/>
  <c r="AV164" i="2"/>
  <c r="BH83" i="2"/>
  <c r="BI83" i="2" s="1"/>
  <c r="AV83" i="2"/>
  <c r="BH78" i="2"/>
  <c r="BI78" i="2" s="1"/>
  <c r="AV78" i="2"/>
  <c r="BH175" i="2"/>
  <c r="BI175" i="2" s="1"/>
  <c r="AV175" i="2"/>
  <c r="BH180" i="2"/>
  <c r="BI180" i="2" s="1"/>
  <c r="AV180" i="2"/>
  <c r="BH13" i="2"/>
  <c r="BI13" i="2" s="1"/>
  <c r="AV13" i="2"/>
  <c r="BH176" i="2"/>
  <c r="BI176" i="2" s="1"/>
  <c r="AV176" i="2"/>
  <c r="BH181" i="2"/>
  <c r="BI181" i="2" s="1"/>
  <c r="AV181" i="2"/>
  <c r="BH81" i="2"/>
  <c r="BI81" i="2" s="1"/>
  <c r="AV81" i="2"/>
  <c r="BH163" i="2"/>
  <c r="BI163" i="2" s="1"/>
  <c r="AV163" i="2"/>
  <c r="BH73" i="2"/>
  <c r="BI73" i="2" s="1"/>
  <c r="AV73" i="2"/>
  <c r="BH67" i="2"/>
  <c r="BI67" i="2" s="1"/>
  <c r="AV67" i="2"/>
  <c r="BH169" i="2"/>
  <c r="BI169" i="2" s="1"/>
  <c r="AV169" i="2"/>
  <c r="BH70" i="2"/>
  <c r="BI70" i="2" s="1"/>
  <c r="AV70" i="2"/>
  <c r="BH178" i="2"/>
  <c r="BI178" i="2" s="1"/>
  <c r="AV178" i="2"/>
  <c r="BH166" i="2"/>
  <c r="BI166" i="2" s="1"/>
  <c r="AV166" i="2"/>
  <c r="BH90" i="2"/>
  <c r="BI90" i="2" s="1"/>
  <c r="AV90" i="2"/>
  <c r="BH62" i="2"/>
  <c r="BI62" i="2" s="1"/>
  <c r="AV62" i="2"/>
  <c r="BH160" i="2"/>
  <c r="BI160" i="2" s="1"/>
  <c r="AV160" i="2"/>
  <c r="BH69" i="2"/>
  <c r="BI69" i="2" s="1"/>
  <c r="AV69" i="2"/>
  <c r="BH171" i="2"/>
  <c r="BI171" i="2" s="1"/>
  <c r="AV171" i="2"/>
  <c r="BH177" i="2"/>
  <c r="BI177" i="2" s="1"/>
  <c r="AV177" i="2"/>
  <c r="BH143" i="2"/>
  <c r="BI143" i="2" s="1"/>
  <c r="AV143" i="2"/>
  <c r="BH165" i="2"/>
  <c r="BI165" i="2" s="1"/>
  <c r="AV165" i="2"/>
  <c r="BH92" i="2"/>
  <c r="BI92" i="2" s="1"/>
  <c r="AV92" i="2"/>
  <c r="BH71" i="2"/>
  <c r="BI71" i="2" s="1"/>
  <c r="AV71" i="2"/>
  <c r="BH173" i="2"/>
  <c r="BI173" i="2" s="1"/>
  <c r="AV173" i="2"/>
  <c r="BH167" i="2"/>
  <c r="BI167" i="2" s="1"/>
  <c r="AV167" i="2"/>
  <c r="BH26" i="2"/>
  <c r="BI26" i="2" s="1"/>
  <c r="AV26" i="2"/>
  <c r="AV104" i="2"/>
  <c r="BH104" i="2"/>
  <c r="BI104" i="2" s="1"/>
  <c r="BH149" i="2"/>
  <c r="BI149" i="2" s="1"/>
  <c r="AV149" i="2"/>
  <c r="AV47" i="2"/>
  <c r="BH47" i="2"/>
  <c r="BI47" i="2" s="1"/>
  <c r="AV125" i="2"/>
  <c r="BH125" i="2"/>
  <c r="BI125" i="2" s="1"/>
  <c r="BH36" i="2"/>
  <c r="BI36" i="2" s="1"/>
  <c r="AV36" i="2"/>
  <c r="AV35" i="2"/>
  <c r="BH35" i="2"/>
  <c r="BI35" i="2" s="1"/>
  <c r="AV138" i="2"/>
  <c r="BH138" i="2"/>
  <c r="BI138" i="2" s="1"/>
  <c r="BH42" i="2"/>
  <c r="BI42" i="2" s="1"/>
  <c r="AV42" i="2"/>
  <c r="AV120" i="2"/>
  <c r="BH120" i="2"/>
  <c r="BI120" i="2" s="1"/>
  <c r="AV31" i="2"/>
  <c r="BH31" i="2"/>
  <c r="BI31" i="2" s="1"/>
  <c r="AV109" i="2"/>
  <c r="BH109" i="2"/>
  <c r="BI109" i="2" s="1"/>
  <c r="BH154" i="2"/>
  <c r="BI154" i="2" s="1"/>
  <c r="AV154" i="2"/>
  <c r="BH20" i="2"/>
  <c r="BI20" i="2" s="1"/>
  <c r="AV20" i="2"/>
  <c r="AV98" i="2"/>
  <c r="BH98" i="2"/>
  <c r="BI98" i="2" s="1"/>
  <c r="AV130" i="2"/>
  <c r="BH130" i="2"/>
  <c r="BI130" i="2" s="1"/>
  <c r="BH30" i="2"/>
  <c r="BI30" i="2" s="1"/>
  <c r="AV30" i="2"/>
  <c r="AV108" i="2"/>
  <c r="BH108" i="2"/>
  <c r="BI108" i="2" s="1"/>
  <c r="BH131" i="2"/>
  <c r="BI131" i="2" s="1"/>
  <c r="AV131" i="2"/>
  <c r="BH153" i="2"/>
  <c r="BI153" i="2" s="1"/>
  <c r="AV153" i="2"/>
  <c r="AV51" i="2"/>
  <c r="BH51" i="2"/>
  <c r="BI51" i="2" s="1"/>
  <c r="AV97" i="2"/>
  <c r="BH97" i="2"/>
  <c r="BI97" i="2" s="1"/>
  <c r="AV129" i="2"/>
  <c r="BH129" i="2"/>
  <c r="BI129" i="2" s="1"/>
  <c r="BH40" i="2"/>
  <c r="BI40" i="2" s="1"/>
  <c r="AV40" i="2"/>
  <c r="AV118" i="2"/>
  <c r="BH118" i="2"/>
  <c r="BI118" i="2" s="1"/>
  <c r="BH158" i="2"/>
  <c r="BI158" i="2" s="1"/>
  <c r="AV158" i="2"/>
  <c r="AV134" i="2"/>
  <c r="BH134" i="2"/>
  <c r="BI134" i="2" s="1"/>
  <c r="AV39" i="2"/>
  <c r="BH39" i="2"/>
  <c r="BI39" i="2" s="1"/>
  <c r="AV117" i="2"/>
  <c r="BH117" i="2"/>
  <c r="BI117" i="2" s="1"/>
  <c r="BH44" i="2"/>
  <c r="BI44" i="2" s="1"/>
  <c r="AV44" i="2"/>
  <c r="AV106" i="2"/>
  <c r="BH106" i="2"/>
  <c r="BI106" i="2" s="1"/>
  <c r="BH151" i="2"/>
  <c r="BI151" i="2" s="1"/>
  <c r="AV151" i="2"/>
  <c r="BH155" i="2"/>
  <c r="BI155" i="2" s="1"/>
  <c r="AV155" i="2"/>
  <c r="AV16" i="2"/>
  <c r="BH16" i="2"/>
  <c r="BI16" i="2" s="1"/>
  <c r="BH34" i="2"/>
  <c r="BI34" i="2" s="1"/>
  <c r="AV34" i="2"/>
  <c r="AV112" i="2"/>
  <c r="BH112" i="2"/>
  <c r="BI112" i="2" s="1"/>
  <c r="AV135" i="2"/>
  <c r="BH135" i="2"/>
  <c r="BI135" i="2" s="1"/>
  <c r="BH148" i="2"/>
  <c r="BI148" i="2" s="1"/>
  <c r="AV148" i="2"/>
  <c r="AV55" i="2"/>
  <c r="BH55" i="2"/>
  <c r="BI55" i="2" s="1"/>
  <c r="BH38" i="2"/>
  <c r="BI38" i="2" s="1"/>
  <c r="AV38" i="2"/>
  <c r="AV116" i="2"/>
  <c r="BH116" i="2"/>
  <c r="BI116" i="2" s="1"/>
  <c r="AV139" i="2"/>
  <c r="BH139" i="2"/>
  <c r="BI139" i="2" s="1"/>
  <c r="BH162" i="2"/>
  <c r="BI162" i="2" s="1"/>
  <c r="AV162" i="2"/>
  <c r="AV43" i="2"/>
  <c r="BH43" i="2"/>
  <c r="BI43" i="2" s="1"/>
  <c r="AV121" i="2"/>
  <c r="BH121" i="2"/>
  <c r="BI121" i="2" s="1"/>
  <c r="BH48" i="2"/>
  <c r="BI48" i="2" s="1"/>
  <c r="AV48" i="2"/>
  <c r="AV94" i="2"/>
  <c r="BH94" i="2"/>
  <c r="BI94" i="2" s="1"/>
  <c r="AV126" i="2"/>
  <c r="BH126" i="2"/>
  <c r="BI126" i="2" s="1"/>
  <c r="BH132" i="2"/>
  <c r="BI132" i="2" s="1"/>
  <c r="AV132" i="2"/>
  <c r="BH52" i="2"/>
  <c r="BI52" i="2" s="1"/>
  <c r="AV52" i="2"/>
  <c r="AV19" i="2"/>
  <c r="BH19" i="2"/>
  <c r="BI19" i="2" s="1"/>
  <c r="AV58" i="2"/>
  <c r="BH58" i="2"/>
  <c r="BI58" i="2" s="1"/>
  <c r="AV114" i="2"/>
  <c r="BH114" i="2"/>
  <c r="BI114" i="2" s="1"/>
  <c r="AV137" i="2"/>
  <c r="BH137" i="2"/>
  <c r="BI137" i="2" s="1"/>
  <c r="BH46" i="2"/>
  <c r="BI46" i="2" s="1"/>
  <c r="AV46" i="2"/>
  <c r="BH93" i="2"/>
  <c r="BI93" i="2" s="1"/>
  <c r="AV93" i="2"/>
  <c r="AV124" i="2"/>
  <c r="BH124" i="2"/>
  <c r="BI124" i="2" s="1"/>
  <c r="AV161" i="2"/>
  <c r="BH161" i="2"/>
  <c r="BI161" i="2" s="1"/>
  <c r="AV113" i="2"/>
  <c r="BH113" i="2"/>
  <c r="BI113" i="2" s="1"/>
  <c r="AV136" i="2"/>
  <c r="BH136" i="2"/>
  <c r="BI136" i="2" s="1"/>
  <c r="BH24" i="2"/>
  <c r="BI24" i="2" s="1"/>
  <c r="AV24" i="2"/>
  <c r="AV56" i="2"/>
  <c r="BH56" i="2"/>
  <c r="BI56" i="2" s="1"/>
  <c r="AV102" i="2"/>
  <c r="BH102" i="2"/>
  <c r="BI102" i="2" s="1"/>
  <c r="BH144" i="2"/>
  <c r="BI144" i="2" s="1"/>
  <c r="AV144" i="2"/>
  <c r="BH147" i="2"/>
  <c r="BI147" i="2" s="1"/>
  <c r="AV147" i="2"/>
  <c r="AV60" i="2"/>
  <c r="BH60" i="2"/>
  <c r="BI60" i="2" s="1"/>
  <c r="AV150" i="2"/>
  <c r="BH150" i="2"/>
  <c r="BI150" i="2" s="1"/>
  <c r="BH152" i="2"/>
  <c r="BI152" i="2" s="1"/>
  <c r="AV152" i="2"/>
  <c r="BH18" i="2"/>
  <c r="BI18" i="2" s="1"/>
  <c r="AV18" i="2"/>
  <c r="BH50" i="2"/>
  <c r="BI50" i="2" s="1"/>
  <c r="AV50" i="2"/>
  <c r="AV96" i="2"/>
  <c r="BH96" i="2"/>
  <c r="BI96" i="2" s="1"/>
  <c r="AV128" i="2"/>
  <c r="BH128" i="2"/>
  <c r="BI128" i="2" s="1"/>
  <c r="AV157" i="2"/>
  <c r="BH157" i="2"/>
  <c r="BI157" i="2" s="1"/>
  <c r="AV119" i="2"/>
  <c r="BH119" i="2"/>
  <c r="BI119" i="2" s="1"/>
  <c r="AV23" i="2"/>
  <c r="BH23" i="2"/>
  <c r="BI23" i="2" s="1"/>
  <c r="AV101" i="2"/>
  <c r="BH101" i="2"/>
  <c r="BI101" i="2" s="1"/>
  <c r="AV146" i="2"/>
  <c r="BH146" i="2"/>
  <c r="BI146" i="2" s="1"/>
  <c r="BH28" i="2"/>
  <c r="BI28" i="2" s="1"/>
  <c r="AV28" i="2"/>
  <c r="AV122" i="2"/>
  <c r="BH122" i="2"/>
  <c r="BI122" i="2" s="1"/>
  <c r="BH22" i="2"/>
  <c r="BI22" i="2" s="1"/>
  <c r="AV22" i="2"/>
  <c r="AV54" i="2"/>
  <c r="BH54" i="2"/>
  <c r="BI54" i="2" s="1"/>
  <c r="AV100" i="2"/>
  <c r="BH100" i="2"/>
  <c r="BI100" i="2" s="1"/>
  <c r="BH145" i="2"/>
  <c r="BI145" i="2" s="1"/>
  <c r="AV145" i="2"/>
  <c r="AV103" i="2"/>
  <c r="BH103" i="2"/>
  <c r="BI103" i="2" s="1"/>
  <c r="BH156" i="2"/>
  <c r="BI156" i="2" s="1"/>
  <c r="AV156" i="2"/>
  <c r="AV27" i="2"/>
  <c r="BH27" i="2"/>
  <c r="BI27" i="2" s="1"/>
  <c r="AV59" i="2"/>
  <c r="BH59" i="2"/>
  <c r="BI59" i="2" s="1"/>
  <c r="AV105" i="2"/>
  <c r="BH105" i="2"/>
  <c r="BI105" i="2" s="1"/>
  <c r="BH32" i="2"/>
  <c r="BI32" i="2" s="1"/>
  <c r="AV32" i="2"/>
  <c r="AV110" i="2"/>
  <c r="BH110" i="2"/>
  <c r="BI110" i="2" s="1"/>
  <c r="AV133" i="2"/>
  <c r="BH133" i="2"/>
  <c r="BI133" i="2" s="1"/>
  <c r="AV187" i="2" l="1"/>
  <c r="BH189" i="2" s="1"/>
  <c r="BH187" i="2"/>
  <c r="BI12" i="2"/>
  <c r="BI187" i="2" s="1"/>
</calcChain>
</file>

<file path=xl/sharedStrings.xml><?xml version="1.0" encoding="utf-8"?>
<sst xmlns="http://schemas.openxmlformats.org/spreadsheetml/2006/main" count="7681" uniqueCount="1729">
  <si>
    <t>dr med/dr stom</t>
  </si>
  <si>
    <t>medicinska sestra</t>
  </si>
  <si>
    <t>ing.med.rad/lab. tehničar</t>
  </si>
  <si>
    <t>fizioterapeuti</t>
  </si>
  <si>
    <t>ostalo</t>
  </si>
  <si>
    <t>Vrijednost boda</t>
  </si>
  <si>
    <t>biokemija</t>
  </si>
  <si>
    <t>tehničar</t>
  </si>
  <si>
    <t>tim</t>
  </si>
  <si>
    <t>NF009-dijaliza</t>
  </si>
  <si>
    <t>CT001</t>
  </si>
  <si>
    <t>CT jedna anatomska regija</t>
  </si>
  <si>
    <t>UZ005</t>
  </si>
  <si>
    <t>UL031</t>
  </si>
  <si>
    <t>USWL izvantjelesno mrvljenje kamenca</t>
  </si>
  <si>
    <t>0=sjedište</t>
  </si>
  <si>
    <t>raskid</t>
  </si>
  <si>
    <t>drukčija formula</t>
  </si>
  <si>
    <t>VSS 
spec.</t>
  </si>
  <si>
    <t>SSS</t>
  </si>
  <si>
    <t>VŠS</t>
  </si>
  <si>
    <t>zubna tehnika</t>
  </si>
  <si>
    <t>logopedi, psiholozi..</t>
  </si>
  <si>
    <t>Vrijednost boda - za mat.</t>
  </si>
  <si>
    <t>od 1-4</t>
  </si>
  <si>
    <t>MG001</t>
  </si>
  <si>
    <t>MR po  anatomskoj regiji</t>
  </si>
  <si>
    <t>UZ004</t>
  </si>
  <si>
    <t>n=podružnica</t>
  </si>
  <si>
    <t>novo ili izmjena</t>
  </si>
  <si>
    <t xml:space="preserve">promjena cijena DTP </t>
  </si>
  <si>
    <t>Laboratorij_med.biokemija_iznos iz 2017.</t>
  </si>
  <si>
    <t>1 min u kn</t>
  </si>
  <si>
    <t>f. terapija (mat)</t>
  </si>
  <si>
    <t>ortodoncija (mat)</t>
  </si>
  <si>
    <t>od 5-8</t>
  </si>
  <si>
    <t>KD002</t>
  </si>
  <si>
    <t>ergometrija</t>
  </si>
  <si>
    <t>FT013</t>
  </si>
  <si>
    <t>ŠTO PRIHVAĆAMO?? - BROJ JE UNESEN PO UGOVORENOM (npr. ugovorena ms SSS, nude VŠS)???</t>
  </si>
  <si>
    <t>172 h u kn</t>
  </si>
  <si>
    <t>fizijatrija (mat)</t>
  </si>
  <si>
    <t>protetika (mat)</t>
  </si>
  <si>
    <t>od 9-12</t>
  </si>
  <si>
    <t>KD005</t>
  </si>
  <si>
    <t>holter EKG</t>
  </si>
  <si>
    <t>NAT testiranje</t>
  </si>
  <si>
    <t>protetika</t>
  </si>
  <si>
    <t>iznad 12</t>
  </si>
  <si>
    <t>UZ062</t>
  </si>
  <si>
    <t>UZV srca</t>
  </si>
  <si>
    <t>KD004</t>
  </si>
  <si>
    <t>kontinuirano mjerenje arterijskog tlaka (holter)</t>
  </si>
  <si>
    <t>RD023</t>
  </si>
  <si>
    <t>mamografija</t>
  </si>
  <si>
    <t>RD064</t>
  </si>
  <si>
    <t>mamografija obje dijke u dva smjera s tomosintezom</t>
  </si>
  <si>
    <t>obvezno</t>
  </si>
  <si>
    <t>Regionalni ured</t>
  </si>
  <si>
    <t>Područni ured</t>
  </si>
  <si>
    <t>vlasništvo (p/j)</t>
  </si>
  <si>
    <t>0/n</t>
  </si>
  <si>
    <t>godina rođenja</t>
  </si>
  <si>
    <t>tip</t>
  </si>
  <si>
    <t>Šifra ustanove/ privatne prakse</t>
  </si>
  <si>
    <t>Šifra podružnice/ organizacijske jedinice</t>
  </si>
  <si>
    <t>OIB</t>
  </si>
  <si>
    <t>Ustanova/privatna praksa</t>
  </si>
  <si>
    <t>Lokacija rada</t>
  </si>
  <si>
    <t>Ulica i kućni broj</t>
  </si>
  <si>
    <t>Šifra djelatnosti</t>
  </si>
  <si>
    <t>Djelatnost</t>
  </si>
  <si>
    <t>Broj prihvaćenih ordinacija/ fizioterapeuta</t>
  </si>
  <si>
    <t>Šifra DTP</t>
  </si>
  <si>
    <t>Naziv DTP</t>
  </si>
  <si>
    <t>datum od</t>
  </si>
  <si>
    <t>datum do</t>
  </si>
  <si>
    <t>PRIHVAĆENO ZA UGOVARANJE 2018</t>
  </si>
  <si>
    <t>VRIJEDNOST RADA ZA ZDRAVSTVENE RADNIKE POJEDINE STRUČNE SPREME</t>
  </si>
  <si>
    <t>Dodijeljeni bodovni iznosi</t>
  </si>
  <si>
    <t>Dodatni bodovni iznosi</t>
  </si>
  <si>
    <t>Materijal i lijekovi
% za djelatnost</t>
  </si>
  <si>
    <t>VRIJEDNOST RADA (plaća)</t>
  </si>
  <si>
    <t>Indirektni troškovi</t>
  </si>
  <si>
    <t>Novčani iznos za materijal i lijek</t>
  </si>
  <si>
    <t>MAKSIMALNI IZNOS NOVČANIH SREDSTAVA</t>
  </si>
  <si>
    <r>
      <t xml:space="preserve">MAKSIMALNI IZNOS NOVČANIH SREDSTAVA ZA </t>
    </r>
    <r>
      <rPr>
        <b/>
        <u/>
        <sz val="7"/>
        <color rgb="FF58595B"/>
        <rFont val="Arial"/>
        <family val="2"/>
        <charset val="238"/>
      </rPr>
      <t>TEHNIČARA</t>
    </r>
  </si>
  <si>
    <t>Broj postupaka</t>
  </si>
  <si>
    <t>napomena</t>
  </si>
  <si>
    <t>datum navršavanja 65 godina</t>
  </si>
  <si>
    <t>datum naknadne promjene tablice</t>
  </si>
  <si>
    <t>koef. obveznog</t>
  </si>
  <si>
    <t>MAKSIMALNI IZNOS NOVČANIH SREDSTAVA - OBVEZNO Z.O.</t>
  </si>
  <si>
    <r>
      <t xml:space="preserve">MAKSIMALNI IZNOS NOVČANIH SREDSTAVA ZA </t>
    </r>
    <r>
      <rPr>
        <b/>
        <u/>
        <sz val="7"/>
        <color rgb="FF58595B"/>
        <rFont val="Arial"/>
        <family val="2"/>
        <charset val="238"/>
      </rPr>
      <t>TEHNIČARA - OBVEZNO Z.O.</t>
    </r>
  </si>
  <si>
    <t>ing.med.rad./ lab.tehničar</t>
  </si>
  <si>
    <t>ing.med.rad./lab.tehničar</t>
  </si>
  <si>
    <t>TIM</t>
  </si>
  <si>
    <t>TEHNIKA</t>
  </si>
  <si>
    <t xml:space="preserve">mjesečno </t>
  </si>
  <si>
    <t>MJESEČNI</t>
  </si>
  <si>
    <t>1.-3.2019.</t>
  </si>
  <si>
    <t>Zagreb</t>
  </si>
  <si>
    <t>Bjelovar</t>
  </si>
  <si>
    <t>j</t>
  </si>
  <si>
    <t>dz</t>
  </si>
  <si>
    <t>371737176</t>
  </si>
  <si>
    <t>01773191483</t>
  </si>
  <si>
    <t>Dom zdravlja Bjelovarsko bilogorske županije</t>
  </si>
  <si>
    <t>Garešnica, Daruvar, Grubišno Polje</t>
  </si>
  <si>
    <t>V. Nazora 17, Garešnica; P. Preradovića bb, Daruvar; Braće Radića 1, Grubišno Polje</t>
  </si>
  <si>
    <t>interna medicina</t>
  </si>
  <si>
    <t>Mihanovićeva 8</t>
  </si>
  <si>
    <t>oftalmologija</t>
  </si>
  <si>
    <t>Daruvar</t>
  </si>
  <si>
    <t>P. Preradovića bb</t>
  </si>
  <si>
    <t>ortodoncija</t>
  </si>
  <si>
    <t>oralna kirurgija</t>
  </si>
  <si>
    <t>Čazma, Daruvar</t>
  </si>
  <si>
    <t>Kralja Tomislava 16, Čazma; P. Preradovića bb, Daruvar</t>
  </si>
  <si>
    <t>radiologija</t>
  </si>
  <si>
    <t>RTG zubi</t>
  </si>
  <si>
    <t>p</t>
  </si>
  <si>
    <t>ppv</t>
  </si>
  <si>
    <t>346234620</t>
  </si>
  <si>
    <t>56480036207</t>
  </si>
  <si>
    <t>Specijalistička ordinacija dentalne medicine za ortodonciju Ana Fistrić Kovačević, dr.med.dent., spec.ortodoncije</t>
  </si>
  <si>
    <t>Sv. Antuna 1</t>
  </si>
  <si>
    <t>zjz</t>
  </si>
  <si>
    <t>046704671</t>
  </si>
  <si>
    <t>57284631035</t>
  </si>
  <si>
    <t>Zavod za javno zdravstvo Bjelovarsko-bilogorske županije</t>
  </si>
  <si>
    <t>Matice hrvatske 15</t>
  </si>
  <si>
    <t>mikrobiologija s parazitologijom</t>
  </si>
  <si>
    <t>Čakovec</t>
  </si>
  <si>
    <t>202220222</t>
  </si>
  <si>
    <t>95005939116</t>
  </si>
  <si>
    <t xml:space="preserve">"Privatna specijalistička ordinacija dentalne medicine za ortodonciju Nataša Ivošević-Magdalenić, dr.med.dent. spec. ortodont" </t>
  </si>
  <si>
    <t>I.B. Mažuranić 9</t>
  </si>
  <si>
    <t>252625269</t>
  </si>
  <si>
    <t>25656806823</t>
  </si>
  <si>
    <t xml:space="preserve">"Privatna specijalistička stomatološka ordinacija za ortodonciju Tomislav Juras, dr.stom. specijalist ortodont" </t>
  </si>
  <si>
    <t>F.Prešerna 3a</t>
  </si>
  <si>
    <t>046004602</t>
  </si>
  <si>
    <t>53658931733</t>
  </si>
  <si>
    <t>Dom zdravlja Čakovec</t>
  </si>
  <si>
    <t>I. G. Kovačića 1e</t>
  </si>
  <si>
    <t>pol</t>
  </si>
  <si>
    <t>301630160</t>
  </si>
  <si>
    <t>57970181621</t>
  </si>
  <si>
    <t>Poliklinika "Medikol"</t>
  </si>
  <si>
    <t>Prešerna 13</t>
  </si>
  <si>
    <t>dermatologija i venerologija</t>
  </si>
  <si>
    <t>fizikalna medicina i rehabilitacija</t>
  </si>
  <si>
    <t>neurologija</t>
  </si>
  <si>
    <t>radiologija (MR)</t>
  </si>
  <si>
    <t>389238929</t>
  </si>
  <si>
    <t>36685579928</t>
  </si>
  <si>
    <t xml:space="preserve">Poliklinika za ortodonciju, stomatološku protetiku i zubotehnički laboratorij "Dr Percač" </t>
  </si>
  <si>
    <t>ZAVNOH-a ul. 31</t>
  </si>
  <si>
    <t>21616787735</t>
  </si>
  <si>
    <t>Zavod za javno zdravstvo Međimurske županije</t>
  </si>
  <si>
    <t>Split</t>
  </si>
  <si>
    <t>Dubrovnik</t>
  </si>
  <si>
    <t>lab</t>
  </si>
  <si>
    <t>848484843</t>
  </si>
  <si>
    <t>53426701110</t>
  </si>
  <si>
    <t xml:space="preserve">"Medicinsko biokemijski laboratorij Jasminka Violić, dipl.inž. medicinske biokemije i Marina Nadilo, dipl.inž. medicinske biokemije"  </t>
  </si>
  <si>
    <t>Korčula</t>
  </si>
  <si>
    <t>Kalac bb</t>
  </si>
  <si>
    <t>medicinska biokemija</t>
  </si>
  <si>
    <t>Metković</t>
  </si>
  <si>
    <t>Ante Starčevića 12</t>
  </si>
  <si>
    <t>412241226</t>
  </si>
  <si>
    <t>85582170909</t>
  </si>
  <si>
    <t>"Medicinsko biokemijski laboratorij Tatjana Barčot, dipl.inž. med. biokemije"</t>
  </si>
  <si>
    <t>Vela Luka</t>
  </si>
  <si>
    <t>Kale 1</t>
  </si>
  <si>
    <t>ppz</t>
  </si>
  <si>
    <t>773877380</t>
  </si>
  <si>
    <t>36985661709</t>
  </si>
  <si>
    <t xml:space="preserve">"Specijalistička neuropsihijatrijska ordinacija Biljana Backović Rudan,dr.med.spec. neuropsihijatar" </t>
  </si>
  <si>
    <t>Orebić</t>
  </si>
  <si>
    <t>Kralja Tomislava 22</t>
  </si>
  <si>
    <t>psihijatrija</t>
  </si>
  <si>
    <t>859285928</t>
  </si>
  <si>
    <t>31580986013</t>
  </si>
  <si>
    <t xml:space="preserve">"Specijalistička ordinacija iz medicinske citologije Jadranka Podbevšek, dr.med., spec. medicinske citologije"  </t>
  </si>
  <si>
    <t>klinička citologija</t>
  </si>
  <si>
    <t>411941194</t>
  </si>
  <si>
    <t>31818637232</t>
  </si>
  <si>
    <t xml:space="preserve">"Specijalistička ordinacija iz ortopedije Radivoje Vuleta, dr.med., spec. ortoped" </t>
  </si>
  <si>
    <t>ortopedija</t>
  </si>
  <si>
    <t>459145916</t>
  </si>
  <si>
    <t>97873189605</t>
  </si>
  <si>
    <t xml:space="preserve">"Specijalistička ordinacija mr.sci. Zdenka Radović, dr.stom.spec. ortodont" </t>
  </si>
  <si>
    <t>Ante Starčevića 45</t>
  </si>
  <si>
    <t>764376438</t>
  </si>
  <si>
    <t>57307429325</t>
  </si>
  <si>
    <t xml:space="preserve">"Specijalistička pneumoftiziološka ordinacija Darka Volarević, dr.med.spec. pneumoftiziolog" </t>
  </si>
  <si>
    <t>interna medicina - pulmologija</t>
  </si>
  <si>
    <t>047104716</t>
  </si>
  <si>
    <t>49632290105</t>
  </si>
  <si>
    <t>Dom zdravlja Dubrovnik</t>
  </si>
  <si>
    <t>Dr. A. Starčevića 1</t>
  </si>
  <si>
    <t>019601964</t>
  </si>
  <si>
    <t>32567722366</t>
  </si>
  <si>
    <t>Dom zdravlja Korčula</t>
  </si>
  <si>
    <t>Ul. 57. kb. 5</t>
  </si>
  <si>
    <t>urologija</t>
  </si>
  <si>
    <t xml:space="preserve">radiologija </t>
  </si>
  <si>
    <t>hemodijaliza</t>
  </si>
  <si>
    <t>021902194</t>
  </si>
  <si>
    <t>61379095102</t>
  </si>
  <si>
    <t>Dom zdravlja Metković</t>
  </si>
  <si>
    <t>rodilište</t>
  </si>
  <si>
    <t>025002503</t>
  </si>
  <si>
    <t>21174758983</t>
  </si>
  <si>
    <t>Dom zdravlja Ploče</t>
  </si>
  <si>
    <t>Ploče</t>
  </si>
  <si>
    <t>Trg kralja Tomislava 25</t>
  </si>
  <si>
    <t>019701977</t>
  </si>
  <si>
    <t>72509659926</t>
  </si>
  <si>
    <t>Dom zdravlja Vela Luka</t>
  </si>
  <si>
    <t xml:space="preserve"> Ulica 1. br.1</t>
  </si>
  <si>
    <t>358435846</t>
  </si>
  <si>
    <t>18789346635</t>
  </si>
  <si>
    <t>Poliklinika za stomatološku protetiku i ortodonciju Dr.Knežević</t>
  </si>
  <si>
    <t>Lapadska obala 2</t>
  </si>
  <si>
    <t xml:space="preserve">476547652 </t>
  </si>
  <si>
    <t>Specijalistička oftalmološka ordinacija „Zdenka Hajvaz“ dr.med spec.oftalmologije</t>
  </si>
  <si>
    <t>Oca Ante Gabrića 9</t>
  </si>
  <si>
    <t>412041200</t>
  </si>
  <si>
    <t>06601439646</t>
  </si>
  <si>
    <t>Specijalistička oftalmološka ordinacija Alemka Bosnić, dr.med., spec. oftalmolog"</t>
  </si>
  <si>
    <t>Blato</t>
  </si>
  <si>
    <t>Ulica 32 broj 11</t>
  </si>
  <si>
    <t>90791047703</t>
  </si>
  <si>
    <t>Specijalistička ordinacija dentalne medicine za ortodonciju Srećko Jeramaz, dr.med.dent., spec. ortodoncije</t>
  </si>
  <si>
    <t>Ante Starčevića 2</t>
  </si>
  <si>
    <t>58268883216</t>
  </si>
  <si>
    <t>Stomatološka poliklinika Raguž-Dubrovnik</t>
  </si>
  <si>
    <t>Ul. kneza Domagoja 5</t>
  </si>
  <si>
    <t>55488649150</t>
  </si>
  <si>
    <t>Zavod za javno zdravstvo Dubrovačko-neretvanske županije</t>
  </si>
  <si>
    <t>Dr. Ante Šercera 4/A</t>
  </si>
  <si>
    <t>Rijeka</t>
  </si>
  <si>
    <t>Gospić</t>
  </si>
  <si>
    <t>899089909</t>
  </si>
  <si>
    <t>20781414031</t>
  </si>
  <si>
    <t xml:space="preserve">"Specijalistička pneumoftiziološka ordinacija Renata Butković-Tomljanović, dr.med. spec. pneumoftiziolog" </t>
  </si>
  <si>
    <t>Senj</t>
  </si>
  <si>
    <t>Stara cesta 43</t>
  </si>
  <si>
    <t>304530450</t>
  </si>
  <si>
    <t>41639129563</t>
  </si>
  <si>
    <t>Dom zdravlja Novalja</t>
  </si>
  <si>
    <t>Novalja</t>
  </si>
  <si>
    <t>Špital 1</t>
  </si>
  <si>
    <t>024202428</t>
  </si>
  <si>
    <t>90225883971</t>
  </si>
  <si>
    <t>Dom zdravlja Otočac</t>
  </si>
  <si>
    <t>Otočac</t>
  </si>
  <si>
    <t>Vladimira Nazora 21</t>
  </si>
  <si>
    <t>stacionar</t>
  </si>
  <si>
    <t>027702774</t>
  </si>
  <si>
    <t>01803976773</t>
  </si>
  <si>
    <t>Dom zdravlja Senj</t>
  </si>
  <si>
    <t>389638960</t>
  </si>
  <si>
    <t>92164219900</t>
  </si>
  <si>
    <t>Stomatološka poliklinika "Dr Kostelac"</t>
  </si>
  <si>
    <t>Poljička ulica 7</t>
  </si>
  <si>
    <t>96210828522</t>
  </si>
  <si>
    <t>Zavod za javno zdravstvo Ličko-senjske županije</t>
  </si>
  <si>
    <t>Senjskih žrtava 2</t>
  </si>
  <si>
    <t>Karlovac</t>
  </si>
  <si>
    <t>050705075</t>
  </si>
  <si>
    <t>81499488050</t>
  </si>
  <si>
    <t>Dom zdravlja Karlovac</t>
  </si>
  <si>
    <t>Dr. Vladka Mačeka 48</t>
  </si>
  <si>
    <t>266726674</t>
  </si>
  <si>
    <t>12151785235</t>
  </si>
  <si>
    <t>Dom zdravlja Ogulin</t>
  </si>
  <si>
    <t>Ogulin</t>
  </si>
  <si>
    <t>B. Frankopana 12</t>
  </si>
  <si>
    <t>024302430</t>
  </si>
  <si>
    <t>73800286151</t>
  </si>
  <si>
    <t>Dom zdravlja Ozalj</t>
  </si>
  <si>
    <t>Ozalj</t>
  </si>
  <si>
    <t>Kolodvorska 2</t>
  </si>
  <si>
    <t>028802888</t>
  </si>
  <si>
    <t>11752615071</t>
  </si>
  <si>
    <t>Dom zdravlja Slunj</t>
  </si>
  <si>
    <t>Slunj</t>
  </si>
  <si>
    <t>Plitvička 18a</t>
  </si>
  <si>
    <t xml:space="preserve">radiologija  </t>
  </si>
  <si>
    <t>359035906</t>
  </si>
  <si>
    <t>95746850412</t>
  </si>
  <si>
    <t>Poliklinika VURA</t>
  </si>
  <si>
    <t>Petra Preradovića 5</t>
  </si>
  <si>
    <t xml:space="preserve">radiologija (MR)  </t>
  </si>
  <si>
    <t>267326734</t>
  </si>
  <si>
    <t>38242621554</t>
  </si>
  <si>
    <t>Poliklinika za oftalmologiju i otorinolaringologiju Ghetaldus</t>
  </si>
  <si>
    <t>I.Kukuljevića 1</t>
  </si>
  <si>
    <t>042804280</t>
  </si>
  <si>
    <t>42168832714</t>
  </si>
  <si>
    <t>Poliklinika za rehabilitaciju slušanja i govora "Suvag"- Karlovac</t>
  </si>
  <si>
    <t>otorinolaringologija</t>
  </si>
  <si>
    <t>pedijatrija</t>
  </si>
  <si>
    <t>050905090</t>
  </si>
  <si>
    <t>89666864899</t>
  </si>
  <si>
    <t>Zavod za javno zdravstvo Karlovačke županije</t>
  </si>
  <si>
    <t>Koprivnica</t>
  </si>
  <si>
    <t>803880383</t>
  </si>
  <si>
    <t>15823972992</t>
  </si>
  <si>
    <t>"Oftalmološka ordinacija Božica Jelušić, dr.med., spec. oftalmolog"</t>
  </si>
  <si>
    <t>Križevci</t>
  </si>
  <si>
    <t>Trg Svetog Florijana 12</t>
  </si>
  <si>
    <t>53782420641</t>
  </si>
  <si>
    <t xml:space="preserve">"Specijalistička stomatološka ordinacija za ortodonciju Ivor Dugalija, dr.stom. spec. ortodont"  </t>
  </si>
  <si>
    <t>Trg E. Kumičića 11/I</t>
  </si>
  <si>
    <t>1y</t>
  </si>
  <si>
    <t>374637466</t>
  </si>
  <si>
    <t>30627510319</t>
  </si>
  <si>
    <t>Dom zdravlja Koprivničko križevačke županije</t>
  </si>
  <si>
    <t>Đurđevac, Križevci</t>
  </si>
  <si>
    <t>Gajeva 1, Đurđevac; Trg Sv. Florijana 12, Križevci</t>
  </si>
  <si>
    <t>340434040</t>
  </si>
  <si>
    <t>20813674389</t>
  </si>
  <si>
    <t>Specijalistička ordinacija dentalne medicine za oralnu kirurgiju Mario Peić, dr.med.dent.,spec. oralne kirurgije</t>
  </si>
  <si>
    <t>Trg E. Kumičića 11</t>
  </si>
  <si>
    <t>popuna Mreže srpanj</t>
  </si>
  <si>
    <t>317431749</t>
  </si>
  <si>
    <t>Specijalistička ordinacija za ortodonciju Mia Peić, dr.med.dent.spec.ortodoncije</t>
  </si>
  <si>
    <t>047004703</t>
  </si>
  <si>
    <t>12878651060</t>
  </si>
  <si>
    <t>Zavod za javno zdravstvo Koprivničko-križevačke županije</t>
  </si>
  <si>
    <t>Trg Tomislava dr. Bardeka 10/10</t>
  </si>
  <si>
    <t>Krapina</t>
  </si>
  <si>
    <t>231323131</t>
  </si>
  <si>
    <t>36012378780</t>
  </si>
  <si>
    <t xml:space="preserve">"Specijalistička ortodontska ordinacija Andrea Frajman-Marušić,  dr.stom., spec. ortodont"  </t>
  </si>
  <si>
    <t>Zabok</t>
  </si>
  <si>
    <t>Trg Svete Jelena 6</t>
  </si>
  <si>
    <t>312031203</t>
  </si>
  <si>
    <t>8660247031</t>
  </si>
  <si>
    <t xml:space="preserve">"Specijalistička ortodontska ordinacija Margareta Perinić Missoni, dr.stom., spec. ortodont"  </t>
  </si>
  <si>
    <t>Oroslavlje</t>
  </si>
  <si>
    <t>Park obitelji Prpić 9</t>
  </si>
  <si>
    <t>66928177530</t>
  </si>
  <si>
    <t xml:space="preserve">"Specijalistička ortodontska ordinacija Vladimir Profeta, dr.stom., spec. ortodont"  </t>
  </si>
  <si>
    <t>Dr. M. Crkvenca 1</t>
  </si>
  <si>
    <t>473347334</t>
  </si>
  <si>
    <t>55843755550</t>
  </si>
  <si>
    <t>“Specijalistička oftalmološka ordinacija El Sabeh Mustapha, dr.med., spec. oftalmologije”</t>
  </si>
  <si>
    <t>Trg Ljudevita Gaja 14</t>
  </si>
  <si>
    <t>475647564</t>
  </si>
  <si>
    <t>58854774449</t>
  </si>
  <si>
    <t xml:space="preserve">“Specijalistička ordinacija za fizikalnu medicinu i rehabilitaciju Nevenka Bošnjak-Mijatović, dr.med. spec. fizikalne medicine i rehabilitacije” </t>
  </si>
  <si>
    <t>020302037</t>
  </si>
  <si>
    <t>62349405673</t>
  </si>
  <si>
    <t>Dom zdravlja Krapinsko zagorske županije</t>
  </si>
  <si>
    <t>Zlatar</t>
  </si>
  <si>
    <t>Zagorska 11, Zlatar Bistrica</t>
  </si>
  <si>
    <t>M. Crkvenca 1, Krapina</t>
  </si>
  <si>
    <t>Župana Vratislava 10, Donja Stubica; A. Cesarca 1, Pregrada; Trg mira 9, Klanjac; I. Jankovčića 2, Bedekovčica; M. Crkvenca 1, Krapina; I.G. Kovačića 1, Zlatar</t>
  </si>
  <si>
    <t>303430346</t>
  </si>
  <si>
    <t>37749058416</t>
  </si>
  <si>
    <t>Poliklinika za hemodijalizu - INTERNATIONAL DIALYSIS CENTERS</t>
  </si>
  <si>
    <t>Bračak 8a</t>
  </si>
  <si>
    <t>270227024</t>
  </si>
  <si>
    <t>06520707435</t>
  </si>
  <si>
    <t>Privatna specijalistička ordinacija dentalne medicine za oralnu kirurgiju Renato Škrobot, dr.med.dent., spec. oralne kirurgije</t>
  </si>
  <si>
    <t>Magistratska 18</t>
  </si>
  <si>
    <t>267026706</t>
  </si>
  <si>
    <t>43235761556</t>
  </si>
  <si>
    <t>Privatna specijalistička ordinacija za kliničku citologiju, Radmila Vulje, dr.med.spec. kliničke citologije"</t>
  </si>
  <si>
    <t>M. Gupca 68/1</t>
  </si>
  <si>
    <t>316731676</t>
  </si>
  <si>
    <t>Specijalistička ordinacija za ortodonciju Vlatka Fuchs-Crčić,dr.med.dent.spec.ortodoncije</t>
  </si>
  <si>
    <t>Varaždinska 5</t>
  </si>
  <si>
    <t>311231128</t>
  </si>
  <si>
    <t>41170172944</t>
  </si>
  <si>
    <t>Specijalna bolnica Sveta Katarina</t>
  </si>
  <si>
    <t>Bračak 8</t>
  </si>
  <si>
    <t>Trpinjska 7</t>
  </si>
  <si>
    <t>60235531937</t>
  </si>
  <si>
    <t>Zavod za javno zdravstvo Krapinsko-zagorske županije</t>
  </si>
  <si>
    <t>I. G. Kovačića 1</t>
  </si>
  <si>
    <t>Osijek</t>
  </si>
  <si>
    <t>013401343</t>
  </si>
  <si>
    <t>04778716086</t>
  </si>
  <si>
    <t>Dom zdravlja Beli Manastir</t>
  </si>
  <si>
    <t>Beli Manastir</t>
  </si>
  <si>
    <t>Školska 5</t>
  </si>
  <si>
    <t>016401646</t>
  </si>
  <si>
    <t>Dom zdravlja Donji Miholjac</t>
  </si>
  <si>
    <t>Donji Miholjac</t>
  </si>
  <si>
    <t>Trg Ante Starčevića 23</t>
  </si>
  <si>
    <t xml:space="preserve">interna medicina </t>
  </si>
  <si>
    <t>opća kirurgija</t>
  </si>
  <si>
    <t>017401747</t>
  </si>
  <si>
    <t>31484005281</t>
  </si>
  <si>
    <t>Dom zdravlja Đakovo</t>
  </si>
  <si>
    <t>Đakovo</t>
  </si>
  <si>
    <t>Petra Preradovića 2, Đakovo</t>
  </si>
  <si>
    <t>023502355</t>
  </si>
  <si>
    <t>17004513580</t>
  </si>
  <si>
    <t>Dom zdravlja Osijek</t>
  </si>
  <si>
    <t>Park kralja Petra Krešimira IV. 6</t>
  </si>
  <si>
    <t>Park kralja Petra Krešimira IV. 6, Ljudevita Posavskog 2, Grada Vukovara 6</t>
  </si>
  <si>
    <t>Trg Lava Mirskog 3</t>
  </si>
  <si>
    <t>oralna patologija</t>
  </si>
  <si>
    <t>Prolaz Josipa Leovića 4</t>
  </si>
  <si>
    <t>031203124</t>
  </si>
  <si>
    <t>36831778100</t>
  </si>
  <si>
    <t>Dom zdravlja Valpovo</t>
  </si>
  <si>
    <t>Valpovo</t>
  </si>
  <si>
    <t>K.P. Krešimira IV 4</t>
  </si>
  <si>
    <t xml:space="preserve"> S.H. Gutmanna</t>
  </si>
  <si>
    <t xml:space="preserve">399539956 </t>
  </si>
  <si>
    <t>62027579023</t>
  </si>
  <si>
    <t>Poliklinika Fresenius Medical Care</t>
  </si>
  <si>
    <t>Petra Preradovića 2 </t>
  </si>
  <si>
    <t>345834585</t>
  </si>
  <si>
    <t>05184978392</t>
  </si>
  <si>
    <t>Poliklinika NOVOSELEC</t>
  </si>
  <si>
    <t>Ive Tijardovića 4</t>
  </si>
  <si>
    <t xml:space="preserve">311931197 </t>
  </si>
  <si>
    <t>82508175426</t>
  </si>
  <si>
    <t>Poliklinika Otos Vita</t>
  </si>
  <si>
    <t>Vukovarska 1</t>
  </si>
  <si>
    <t>Hrvatske Republike 45</t>
  </si>
  <si>
    <t>048404845</t>
  </si>
  <si>
    <t>Poliklinika za rehabilitaciju slušanja i govora "Suvag" Osijek</t>
  </si>
  <si>
    <t> Ul. Josipa Jurja Strossmayera 6</t>
  </si>
  <si>
    <t>330233025</t>
  </si>
  <si>
    <t>Privatna specijalistička stomatološka ordinacija za ortodonciju Darko Pollak, dr.stom spec.ortodont</t>
  </si>
  <si>
    <t>Europske avenije 3</t>
  </si>
  <si>
    <t>497749777</t>
  </si>
  <si>
    <t>28334366506</t>
  </si>
  <si>
    <t>Specijalistička internistička ordinacija Dinko Burić, dr.med., spec. interne medicine</t>
  </si>
  <si>
    <t>Belišće</t>
  </si>
  <si>
    <t>Vij.S.H.Gutmana 28/I</t>
  </si>
  <si>
    <t>Park Kralja Petra Krešimira IV  broj 6</t>
  </si>
  <si>
    <t>Specijalistička ordinacija dentalne medicine za oralnu kirurgiju Stjepan Siber, dr. med. dent.spec. oralne kirurgije</t>
  </si>
  <si>
    <t>328332836</t>
  </si>
  <si>
    <t>49623877339</t>
  </si>
  <si>
    <t>Specijalistička ordinacija za ortodonciju Ana Petrović, dr.med.dent.spec.ortodoncije</t>
  </si>
  <si>
    <t>Pavla Pejačevića 11 a</t>
  </si>
  <si>
    <t>331633167</t>
  </si>
  <si>
    <t>56618826791</t>
  </si>
  <si>
    <t>Specijalistička ordinacija za ortodonciju Ružica Majić Opačak, dr.med.dent.spec.ortodoncije</t>
  </si>
  <si>
    <t>Stjepana Radića 50</t>
  </si>
  <si>
    <t>024102415</t>
  </si>
  <si>
    <t>46854859465</t>
  </si>
  <si>
    <t>Zavod za javno zdravstvo Osječko-baranjske županije</t>
  </si>
  <si>
    <t>Drinska 8</t>
  </si>
  <si>
    <t>Pazin</t>
  </si>
  <si>
    <t>890189013</t>
  </si>
  <si>
    <t>26083881723</t>
  </si>
  <si>
    <t xml:space="preserve">"Specijalistička ordinacija fizikalne medicine i rehabilitacije Nijaz Burgić, dr.med. spec. fizikalne medicine i rehabilitacije" </t>
  </si>
  <si>
    <t>Umag</t>
  </si>
  <si>
    <t>E.Pascali 3a</t>
  </si>
  <si>
    <t>433343338</t>
  </si>
  <si>
    <t>23815925558</t>
  </si>
  <si>
    <t xml:space="preserve">"Specijalistička ortopedska ordinacija Bruno Zamboni, dr.med., spec. ortopedije" </t>
  </si>
  <si>
    <t>761276122</t>
  </si>
  <si>
    <t>01636833031</t>
  </si>
  <si>
    <t>"Specijalistička ortopedska ordinacija Davor Pavlović, dr.med.spec. ortoped"</t>
  </si>
  <si>
    <t>Poreč</t>
  </si>
  <si>
    <t>M. Gioseffi 2</t>
  </si>
  <si>
    <t>822482240</t>
  </si>
  <si>
    <t>14970259801</t>
  </si>
  <si>
    <t xml:space="preserve">"Specijalistička radiološka ordinacija Milorad Jovanović, dr.med. spec. radiologije" </t>
  </si>
  <si>
    <t>M.Gioseffi 2</t>
  </si>
  <si>
    <t>081808186</t>
  </si>
  <si>
    <t>36561701449</t>
  </si>
  <si>
    <t>“Specijalistička ordinacija interne medicine mr.sci. Bogdan Radaković, dr.med. spec. interne medicine</t>
  </si>
  <si>
    <t xml:space="preserve">Rovinjska 33 </t>
  </si>
  <si>
    <t>328232823</t>
  </si>
  <si>
    <t>23922827970</t>
  </si>
  <si>
    <t>Dentalna poliklinika ADRIATIC DENT</t>
  </si>
  <si>
    <t>Rovinj</t>
  </si>
  <si>
    <t>Istarska 18</t>
  </si>
  <si>
    <t>376037601</t>
  </si>
  <si>
    <t>99092064857</t>
  </si>
  <si>
    <t>Istarski domovi zdravlja</t>
  </si>
  <si>
    <t>Umag, Labin, Pazin, Rovinj</t>
  </si>
  <si>
    <t>Edoardo Pascali 3a, Umag; Svetog Mikule 2, Labin; Matteo Benussi 6, Rovinj; Jurja Dobrile 1, Pazin</t>
  </si>
  <si>
    <t>Buzet, Labin, Pazin, Poreč, Pula, Umag</t>
  </si>
  <si>
    <t>Naselje Goričica 1, Buzet; Svetog Mikule 2, Labin; Jurja Dobrile 1, Pazin; Mauro Gioseffi 2, Poreč</t>
  </si>
  <si>
    <t>Edoardo Pascali 3a, Umag</t>
  </si>
  <si>
    <t>Pula</t>
  </si>
  <si>
    <t>Bartolomeo dei Vitrei 14, Pula</t>
  </si>
  <si>
    <t>Buzet, Labin, Pazin, Rovinj, Umag</t>
  </si>
  <si>
    <t>Naselje Goričica 1, Buzet; Svetog Mikule 2, Labin; Jurja Dobrile 1, Pazin; Matteo Benussi 6, Rovinj; Edoardo Pascali 3a, Umag</t>
  </si>
  <si>
    <t>Labin</t>
  </si>
  <si>
    <t xml:space="preserve">Svetog Mikule 2, Labin </t>
  </si>
  <si>
    <t>Labin, Pazin, Umag</t>
  </si>
  <si>
    <t>Svetog Mikule 2, Labin; Jurja Dobrile 1, Pazin; Edoardo Pascali 3a, Umag</t>
  </si>
  <si>
    <t>91410030487</t>
  </si>
  <si>
    <t>Lječilište "Istarske toplice"</t>
  </si>
  <si>
    <t>Livade</t>
  </si>
  <si>
    <t>Sv. Stjepana 60</t>
  </si>
  <si>
    <t>304730475</t>
  </si>
  <si>
    <t>80848401890</t>
  </si>
  <si>
    <t>M. Marulića 1</t>
  </si>
  <si>
    <t>B.Milanovića 6</t>
  </si>
  <si>
    <t>Jadranska cesta 22</t>
  </si>
  <si>
    <t>362636265</t>
  </si>
  <si>
    <t>10249272170</t>
  </si>
  <si>
    <t>Poliklinika za stomatologiju Legović</t>
  </si>
  <si>
    <t>I. G. Kovačića 3 </t>
  </si>
  <si>
    <t>296029602</t>
  </si>
  <si>
    <t xml:space="preserve">13902566690 </t>
  </si>
  <si>
    <t>Privatna specijalistička stomatološka ordinacija za ortodonciju mr.sc. Nataša Golja, dr.stom.spec.ortodoncije</t>
  </si>
  <si>
    <t>M.Laginje 1</t>
  </si>
  <si>
    <t>054105412</t>
  </si>
  <si>
    <t>85716764899</t>
  </si>
  <si>
    <t>Privatna stomatološka ordinacija Eduard Rabak dr.stom. i privatna specijalistička stomatološka ordinacija za ortodonciju mr.sc. Zvjezdana Hautz Quaranta, dr.stom. spec. ortodont</t>
  </si>
  <si>
    <t>43. Istarske divizije 101/I</t>
  </si>
  <si>
    <t>025602560</t>
  </si>
  <si>
    <t>90629578695</t>
  </si>
  <si>
    <t>Zavod za javno zdravstvo Istarske županije</t>
  </si>
  <si>
    <t>Nazorova ulica 23, Pula</t>
  </si>
  <si>
    <t>Požega</t>
  </si>
  <si>
    <t>363836381</t>
  </si>
  <si>
    <t>81205466903</t>
  </si>
  <si>
    <t>Dom zdravlja Požeško-slavonske županije</t>
  </si>
  <si>
    <t>Vukovarska 29</t>
  </si>
  <si>
    <t>Matije Gupca 10</t>
  </si>
  <si>
    <t>63475070953</t>
  </si>
  <si>
    <t>Privatna specijalistička stomatološka ordinacija za ortodonciju mr. sc. Ivana Ceranić, dr. stom. spec. ortodont</t>
  </si>
  <si>
    <t>Babukićeva 10</t>
  </si>
  <si>
    <t>39778555639</t>
  </si>
  <si>
    <t>Zavod za javno zdravstvo Požeško-slavonske županije</t>
  </si>
  <si>
    <t>Županijska 9</t>
  </si>
  <si>
    <t>279827989</t>
  </si>
  <si>
    <t>14528230044</t>
  </si>
  <si>
    <t>"Privatna specijalistička ordinacija za ortodonciju Srđan Marelić, dr.stom., spec.ortodont"</t>
  </si>
  <si>
    <t>Prolaz Marije Krucifikse Kozulić 1</t>
  </si>
  <si>
    <t>329732978</t>
  </si>
  <si>
    <t>74298145103</t>
  </si>
  <si>
    <t>Dentalna poliklinika Mady Maričić</t>
  </si>
  <si>
    <t>Baštijanova 19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</si>
  <si>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5</t>
    </r>
  </si>
  <si>
    <t>375837582</t>
  </si>
  <si>
    <t>20043484292</t>
  </si>
  <si>
    <t>Dom zdravlja Primorsko-goranske županije</t>
  </si>
  <si>
    <t>Delnice, Rijeka, Mali Lošinj, Rab, Krk</t>
  </si>
  <si>
    <t>Šet. I.G. Kovačića 1, Delnice; Park N. Josta 4, Rijeka; D. Skopinića 4, Mali Lošinj; Palit 143a, Rab; Vinogradska 2b, Krk</t>
  </si>
  <si>
    <t>Park N.Hosta 4, Rijeka</t>
  </si>
  <si>
    <t>Delnice, Čabar, Vrbovsko, Rijeka, Mali Lošinj</t>
  </si>
  <si>
    <t>Šet. I. G. Kovačića 1, Delnice; N. Oslobođenja 7, Čabar; Dobra 20, Vrbovsko, Krešimirova 42, Cambierieva 2, Turkovo 40/I, Osječka 72/1, B. Vidasa 16a, M. Kontuša 18, Rijeka; D. Skopinića 4, Mali Lošinj</t>
  </si>
  <si>
    <t>Delnice, Krk, Rijeka, Mali Lošinj</t>
  </si>
  <si>
    <t>Šet. I.G. Kovačića 1, Delnice; Vinogradska 2b, Krk; E. Kumičića 8, I. Marinkovića 11 Rijeka</t>
  </si>
  <si>
    <t>Mali Lošinj</t>
  </si>
  <si>
    <t>D.Skopinića 4, Mali Lošinj</t>
  </si>
  <si>
    <t>Rab, Krk, Mali Lošinj, Rijeka, Opatija</t>
  </si>
  <si>
    <t>Palit 143a, Rab; Vinogradska 2b, Krk, D. Skopinića 4, Mali Lošinj; Park N. Hosta 4, Rijeka; N. Cesta 97, Opatija</t>
  </si>
  <si>
    <t>Park N.Hosta 5, Rijeka</t>
  </si>
  <si>
    <t>dentalna protetika</t>
  </si>
  <si>
    <t xml:space="preserve">Park N.Hosta 5, Rijeka </t>
  </si>
  <si>
    <t>Čabar, Rab, Krk, Mali Lošinj, Opatija, Rijeka, Delnice, Crikvenica</t>
  </si>
  <si>
    <t>Palit 143a, Rab; Vinogradska 2b, Krk, D. Skopinića 4, Mali Lošinj; , Opatija</t>
  </si>
  <si>
    <t>Rijeka, Čabar</t>
  </si>
  <si>
    <t>Park N.Hosta 5, Rijeka; N. Oslobođenje 7, Čabar</t>
  </si>
  <si>
    <t>Rab</t>
  </si>
  <si>
    <t>Palit 143a</t>
  </si>
  <si>
    <t>D.Skopinića 4</t>
  </si>
  <si>
    <t>026302632</t>
  </si>
  <si>
    <t>45613787772</t>
  </si>
  <si>
    <t>Nastavni zavod za javno zdravstvo Primorsko-goranske županije</t>
  </si>
  <si>
    <t xml:space="preserve">Rijeka </t>
  </si>
  <si>
    <t>Krešimirova 52/a</t>
  </si>
  <si>
    <t>302530258</t>
  </si>
  <si>
    <t>24237933061</t>
  </si>
  <si>
    <t>Poliklinika Redial - Krk</t>
  </si>
  <si>
    <t>Omišalj</t>
  </si>
  <si>
    <t>Poje 1</t>
  </si>
  <si>
    <t>302130217</t>
  </si>
  <si>
    <t>46212253361</t>
  </si>
  <si>
    <t>Poliklinika za hemodijalizu "Interdial"</t>
  </si>
  <si>
    <t>Opatija</t>
  </si>
  <si>
    <t>I.M. Ronjgopva 6</t>
  </si>
  <si>
    <t>Trg V.Gortana 4/4</t>
  </si>
  <si>
    <t>377037702</t>
  </si>
  <si>
    <t>37933791559</t>
  </si>
  <si>
    <t>Poliklinika za ortodonciju i stomatološku protetiku sa zubotehničkim laboratorijem "Dr. Pavlić"</t>
  </si>
  <si>
    <t>Dolac 3</t>
  </si>
  <si>
    <t>636463648</t>
  </si>
  <si>
    <t>49451127256</t>
  </si>
  <si>
    <t>Specijalistička oftalmološka ordinacija Đurđica Abramović Majetić, dr.med.spec.oftalmolog</t>
  </si>
  <si>
    <t>Delnice</t>
  </si>
  <si>
    <t>Lujzinska cesta 45</t>
  </si>
  <si>
    <t>316631663</t>
  </si>
  <si>
    <t xml:space="preserve">Specijalistička ordinacija dentalne medicine za ortodonciju mr. sc. Valter Španjić, dr. med. dent., specijalist ortodoncije </t>
  </si>
  <si>
    <t>Krk</t>
  </si>
  <si>
    <t>A. B: Šimića 10</t>
  </si>
  <si>
    <t>339933992</t>
  </si>
  <si>
    <t>76789745668</t>
  </si>
  <si>
    <t>Specijalistička ordinacija dentalne medicine za ortodonciju Nives Klemenčić, dr.med.dent. spec. ortodoncije</t>
  </si>
  <si>
    <t>Kraljevica</t>
  </si>
  <si>
    <t>Frankopanska 8</t>
  </si>
  <si>
    <t>237023709</t>
  </si>
  <si>
    <t>35902688030</t>
  </si>
  <si>
    <t xml:space="preserve">Specijalistička ordinacija za fizikalnu medicinu i rehabilitaciju Žarko Šunjić, dr. med. spec. fizikalne medicine i rehabilitacije  </t>
  </si>
  <si>
    <t>Vinogradska bb</t>
  </si>
  <si>
    <t>477447740</t>
  </si>
  <si>
    <t>54444881187</t>
  </si>
  <si>
    <t>Specijalistička psihijatrijska ordinacija Gordana Šikić, dr.med. spec. psihijatar</t>
  </si>
  <si>
    <t>B. Monjac 5</t>
  </si>
  <si>
    <t>477347738</t>
  </si>
  <si>
    <t>26252624678</t>
  </si>
  <si>
    <t>Specijalistička psihijatrijska ordinacija Gordana Varenina, dr.med. spec. psihijatar</t>
  </si>
  <si>
    <t>826082602</t>
  </si>
  <si>
    <t>78442417019</t>
  </si>
  <si>
    <t>Specijalistička stomatološka ordinacija za ortodonciju dr.sc. Marko Perković, dr.stom. spec. ortodont</t>
  </si>
  <si>
    <t>Dolac 7</t>
  </si>
  <si>
    <t>389838985</t>
  </si>
  <si>
    <t>Specijalna bolnica Medico</t>
  </si>
  <si>
    <t>Agatićeva 8</t>
  </si>
  <si>
    <t>Sisak</t>
  </si>
  <si>
    <t>399939997</t>
  </si>
  <si>
    <t>86277572218</t>
  </si>
  <si>
    <t>Dom zdravlja Kutina</t>
  </si>
  <si>
    <t>Kutina, Popovača</t>
  </si>
  <si>
    <t>A. G. Matoša 42, Kutina; Trg grofova Erdeya 17, Popovača</t>
  </si>
  <si>
    <t>Kutina</t>
  </si>
  <si>
    <t>A. G. Matoša 42</t>
  </si>
  <si>
    <t>Novska</t>
  </si>
  <si>
    <t>Zagrebačka 6</t>
  </si>
  <si>
    <t>399839984</t>
  </si>
  <si>
    <t>78081623634</t>
  </si>
  <si>
    <t>Dom zdravlja Petrinja</t>
  </si>
  <si>
    <t>Petrinja</t>
  </si>
  <si>
    <t>Matije Gupca 4</t>
  </si>
  <si>
    <t>Petrinja, Topusko</t>
  </si>
  <si>
    <t>R.Lopašića 1B, Petrinja; Vranovinska cesta 6, Topusko</t>
  </si>
  <si>
    <t>399739971</t>
  </si>
  <si>
    <t>97453903164</t>
  </si>
  <si>
    <t>Dom zdravlja Sisak</t>
  </si>
  <si>
    <t>K. Tomislava 1</t>
  </si>
  <si>
    <t>I.K.Sakcinskog 10</t>
  </si>
  <si>
    <t>496649663</t>
  </si>
  <si>
    <t>25288855350</t>
  </si>
  <si>
    <t>Specijalistička ordinacija za ortodonciju Silva Gazibara, dr.stom., spec.ortodoncije</t>
  </si>
  <si>
    <t>M. Marulića 57a</t>
  </si>
  <si>
    <t>006800688</t>
  </si>
  <si>
    <t>27809828981</t>
  </si>
  <si>
    <t>Specijalistička stomatološka ordinacija za stomatološku protetiku Ivančica Sušnik Vuletić, dr.stom, spec. stom. protetike</t>
  </si>
  <si>
    <t>Žitna 8</t>
  </si>
  <si>
    <t>225822584</t>
  </si>
  <si>
    <t>59101768403</t>
  </si>
  <si>
    <t>Stomatološka poliklinika Breyer</t>
  </si>
  <si>
    <t>Šetalište V. Nazora 7/1</t>
  </si>
  <si>
    <t>045504555</t>
  </si>
  <si>
    <t>29702380901</t>
  </si>
  <si>
    <t>Zavod za javno zdravstvo Sisačko-moslavačke županije</t>
  </si>
  <si>
    <t>Kralja Tomislava 1</t>
  </si>
  <si>
    <t>Slavonski Brod</t>
  </si>
  <si>
    <t>202020207</t>
  </si>
  <si>
    <t>88920829594</t>
  </si>
  <si>
    <t xml:space="preserve">"Privatna specijalistička ordinacija za oftalmologiju mr.sc. Sanja Mitrović, spec. oftalmolog </t>
  </si>
  <si>
    <t>Đure Pilara 3</t>
  </si>
  <si>
    <t>045204527</t>
  </si>
  <si>
    <t>00777993329</t>
  </si>
  <si>
    <t>Dom zdravlja Nova Gradiška</t>
  </si>
  <si>
    <t>Nova Gradiška</t>
  </si>
  <si>
    <t>Relkovićeva 7</t>
  </si>
  <si>
    <t>046304630</t>
  </si>
  <si>
    <t>28346588217</t>
  </si>
  <si>
    <t>Dom zdravlja Slavonski Brod</t>
  </si>
  <si>
    <t>Borovska 7</t>
  </si>
  <si>
    <t>275227529</t>
  </si>
  <si>
    <t>38077275908</t>
  </si>
  <si>
    <t>Poliklinika "Zlatni cekin"</t>
  </si>
  <si>
    <t>Vinogorska 115</t>
  </si>
  <si>
    <t>336933690</t>
  </si>
  <si>
    <t>Poliklinika 2 dent</t>
  </si>
  <si>
    <t>Josipa Kozarca 4/I</t>
  </si>
  <si>
    <t>Trg Pobjede 29</t>
  </si>
  <si>
    <t>046404643</t>
  </si>
  <si>
    <t>14861822643</t>
  </si>
  <si>
    <t>Zavod za javno zdravstvo Brodsko-posavske županije</t>
  </si>
  <si>
    <t xml:space="preserve">V. Nazora 2 A </t>
  </si>
  <si>
    <t>312131216</t>
  </si>
  <si>
    <t>75455315296</t>
  </si>
  <si>
    <t xml:space="preserve">„Specijalistička ordinacija dentalne medicine za ortodonciju Vice Budimir, dr. med. dent., spec. ortodoncije" </t>
  </si>
  <si>
    <t>Sinj</t>
  </si>
  <si>
    <t>Vrlička 13</t>
  </si>
  <si>
    <t>372037208</t>
  </si>
  <si>
    <t>04847852112</t>
  </si>
  <si>
    <t>Dom zdravlja Splitsko-dalmatinske županije</t>
  </si>
  <si>
    <t>Hvar, Imotski, Makarska, Trogir, Sinj</t>
  </si>
  <si>
    <t>Ul. Bisk. J. Dubokovića 3, Hvar; Dr. J. Mladinova 22B, Imotski; S. Ivičevića 2, Makarska; A. Stepinca 17, Trogir; Ramska bb, Sinj</t>
  </si>
  <si>
    <t>Hvar i Jelsa; Omiš; Sinj; Vis i Komiža; Vrgorac, Trogir</t>
  </si>
  <si>
    <t>Ul. bisk. J. Dubokovića 3, Hvar; Pelinje 1020, Jelsa; Ramska bb, Sinj; Vukovarska 23, Vrgorac; Alojzija Stepinca 17, Trogir</t>
  </si>
  <si>
    <t>Omiš</t>
  </si>
  <si>
    <t>Trg Ivana Raosa 1</t>
  </si>
  <si>
    <t>Ramska b.b.</t>
  </si>
  <si>
    <t>Hvar, Imotski, Kaštel, Vis, Komiža, Makarska, Omiš, Sinj, Solin, Split, Supetar, Trogir, Vrgorac</t>
  </si>
  <si>
    <t>Ul. Bisk. J. Dubokovića 3, Hvar; Dr. Josipa Mladinova 22B, Imotski; Put štalija 13, Kaštel Stari; Poljana Sv. Duha 10, Vis; Komiških iseljenika bb, Komiža; S. Ivičevića 2, Makarska; Put Milja 2, Omiš; Ramska bb, Sinj; Dr. Martina Žižića 6, Solin; Kavanjinova 2, Trg hrvatske bratske zajednice 5, Split; Mladena Vodanovića 24, Supetar; Alojza Stepinca 17, Trogir; Vukovarska 23, Vrgorac</t>
  </si>
  <si>
    <t>Hvar</t>
  </si>
  <si>
    <t>Ul.bisk.J.Dubokovića 3</t>
  </si>
  <si>
    <t>Imotski</t>
  </si>
  <si>
    <t>Dr.Josipa Mladinova 22 B</t>
  </si>
  <si>
    <t>Makarska</t>
  </si>
  <si>
    <t>S. Ivičevića 2</t>
  </si>
  <si>
    <t>Ramska bb</t>
  </si>
  <si>
    <t>Supetar</t>
  </si>
  <si>
    <t>Mladena Vodanovića 24</t>
  </si>
  <si>
    <t>Trogir</t>
  </si>
  <si>
    <t>Alojzija Stepinca 17</t>
  </si>
  <si>
    <t>Hvar, Makarska, Sinj, Supetar</t>
  </si>
  <si>
    <t>Ul.bisk.J.Dubokovića 3, Hvar; S. Ivičevića 2, Makarska; Ramska bb, Sinj; Mladena Vodanovića 24, Supetar</t>
  </si>
  <si>
    <t>72853955616</t>
  </si>
  <si>
    <t>Lječilište za rehabilitaciju i fizikalnu terapiju "Dujmović"</t>
  </si>
  <si>
    <t>Bol</t>
  </si>
  <si>
    <t> David Cesta 11/a</t>
  </si>
  <si>
    <t>405640560</t>
  </si>
  <si>
    <t>51187932394</t>
  </si>
  <si>
    <t>Medicinsko biokemijski laboratorij Ana Galović, dipl.inž. med. biokemije</t>
  </si>
  <si>
    <t>029702976</t>
  </si>
  <si>
    <t>54948902275</t>
  </si>
  <si>
    <t>Nastavni zavod za javno zdravstvo Splitsko-dalmatinske županije</t>
  </si>
  <si>
    <t>Vukovarska 46</t>
  </si>
  <si>
    <t>072207221</t>
  </si>
  <si>
    <t>32807950648</t>
  </si>
  <si>
    <t>Oftalmološka ordinacija Ante Kavelj, dr.med., spec. oftalmolog</t>
  </si>
  <si>
    <t>Dr. Josipa Mladinova 20</t>
  </si>
  <si>
    <t>076607666</t>
  </si>
  <si>
    <t>71753909310</t>
  </si>
  <si>
    <t>Oftalmološka ordinacija Željka Barbić-Peronja, dr.med., spec. oftalmolog</t>
  </si>
  <si>
    <t>Ulica biskupa Jurja Dubokovića 3</t>
  </si>
  <si>
    <t>383338336</t>
  </si>
  <si>
    <t>63575555459</t>
  </si>
  <si>
    <t>Poliklinika "Akadem"</t>
  </si>
  <si>
    <t>Put Ferate 9</t>
  </si>
  <si>
    <t>357635760</t>
  </si>
  <si>
    <t>16354551116</t>
  </si>
  <si>
    <t>Poliklinika "Dr. Babić"</t>
  </si>
  <si>
    <t>Splitska 47</t>
  </si>
  <si>
    <t>53665594462</t>
  </si>
  <si>
    <t>Poliklinika "Dr. Obad"</t>
  </si>
  <si>
    <t>Poljička cesta 5</t>
  </si>
  <si>
    <t>Šoltanska 1</t>
  </si>
  <si>
    <t>37079500343</t>
  </si>
  <si>
    <t>Poliklinika "Tabain"</t>
  </si>
  <si>
    <t>Četvrt Ribnjak bb</t>
  </si>
  <si>
    <t>Trg hrvatske bratske zajednice 8</t>
  </si>
  <si>
    <t>317231723</t>
  </si>
  <si>
    <t>71480736194</t>
  </si>
  <si>
    <t>Poliklinika Dr. Ercegović</t>
  </si>
  <si>
    <t>Lička 2</t>
  </si>
  <si>
    <t>393639363</t>
  </si>
  <si>
    <t>52021264667</t>
  </si>
  <si>
    <t>Poliklinika dr. Kalajžić</t>
  </si>
  <si>
    <t>Moliških Hrvata 4</t>
  </si>
  <si>
    <t>302030204</t>
  </si>
  <si>
    <t>62344006400</t>
  </si>
  <si>
    <t>Poliklinika za internu medicinu i ginekologiju Perić Spalato</t>
  </si>
  <si>
    <t>Miroslava Krleže 26</t>
  </si>
  <si>
    <t>42394196765</t>
  </si>
  <si>
    <t>Poliklinika za internu medicinu, fizikalnu medicinu i rehabilitaciju, medicinu rada i sporta "Jadran"</t>
  </si>
  <si>
    <t>Ruđera Boškovića 19</t>
  </si>
  <si>
    <t>999002937</t>
  </si>
  <si>
    <t>99946584719</t>
  </si>
  <si>
    <t>Poliklinika za oftalmologiju OFTALMA</t>
  </si>
  <si>
    <t>Ćiril-Metodova 9</t>
  </si>
  <si>
    <t>306530651</t>
  </si>
  <si>
    <t>38332162201</t>
  </si>
  <si>
    <t xml:space="preserve">Poliklinika za rehabilitaciju osoba sa smetnjama u razvoju Split </t>
  </si>
  <si>
    <t>Put Meja 5</t>
  </si>
  <si>
    <t>57750572540</t>
  </si>
  <si>
    <t>Privatna internistička ordinacija Stipe Jukić, dr.med., spec. interne medicine</t>
  </si>
  <si>
    <t>Put Ruduše 5</t>
  </si>
  <si>
    <t>280528051</t>
  </si>
  <si>
    <t>40181794952</t>
  </si>
  <si>
    <t>Privatna specijalistička ordinacia dentalne medicine za ortodonciju Neven Vidović, dr.med.ent., spec.ortodont</t>
  </si>
  <si>
    <t>250525054</t>
  </si>
  <si>
    <t>70072868316</t>
  </si>
  <si>
    <t>Privatna specijalistička stomatološka ordinacija za ortodonciju Danijela Biuk Jagnjić, dr.stom. spec. ortodont</t>
  </si>
  <si>
    <t>Alkarsko trkalište 2</t>
  </si>
  <si>
    <t>14240868048</t>
  </si>
  <si>
    <t>Privatna specijalistička stomatološka ordinacija za ortodonciju mr. sc. Andreja Novosel Mitar, dr. stom., spec. ortodont</t>
  </si>
  <si>
    <t>P.I. Čajkovskog 8</t>
  </si>
  <si>
    <t>497349736</t>
  </si>
  <si>
    <t>10183981372</t>
  </si>
  <si>
    <t>Specijalistička oftalmološka ordinacija Damir Mendeš, dr.med.spec. oftalmolog</t>
  </si>
  <si>
    <t>Stjepana Ivičevića 2</t>
  </si>
  <si>
    <t>732573254</t>
  </si>
  <si>
    <t>20772444842</t>
  </si>
  <si>
    <t>Specijalistička oftalmološka ordinacija Jadran Mimica, dr.med.spec. oftalmolog</t>
  </si>
  <si>
    <t>Vladimira Nazora 7</t>
  </si>
  <si>
    <t>752575252</t>
  </si>
  <si>
    <t>31090483255</t>
  </si>
  <si>
    <t>Specijalistička oftalmološka ordinacija Vesna Lučin, dr.med.spec. oftalmolog</t>
  </si>
  <si>
    <t>Kardinala Alojzija Stepinca 17</t>
  </si>
  <si>
    <t>332233227</t>
  </si>
  <si>
    <t>33375058239</t>
  </si>
  <si>
    <t>Specijalistička ordinacija dentalne medicine za ortodonciju dr. sc. Slavica Pejda Repić, dr. med. dent., spec. ortodoncije</t>
  </si>
  <si>
    <t>Put Dragulina 62F</t>
  </si>
  <si>
    <t>231923198</t>
  </si>
  <si>
    <t>56291631929</t>
  </si>
  <si>
    <t>Specijalistička ordinacija fizikalne medicine i rehabilitacije Ivan Bušić, dr.med. spec. fizikalne medicine i rehabilitacije</t>
  </si>
  <si>
    <t>Josipa Mladinova 22 B</t>
  </si>
  <si>
    <t>326632662</t>
  </si>
  <si>
    <t>89348303475</t>
  </si>
  <si>
    <t>Specijalistička ordinacija za internu medicinu Ivana Cvitković, dr.med.spec.interne medicine</t>
  </si>
  <si>
    <t>Ljubićeva 10</t>
  </si>
  <si>
    <t>798079800</t>
  </si>
  <si>
    <t>02447032474</t>
  </si>
  <si>
    <t>Specijalistička psihijatrijska ordinacija Vesna Jurković Krolo, dr.med., spec. psihijatar</t>
  </si>
  <si>
    <t>033603367</t>
  </si>
  <si>
    <t>49225910964</t>
  </si>
  <si>
    <t>Specijalistička stomatološka ordinacija za ortodonciju dr.stom. Tomislav Trogrlić, spec. ortodont</t>
  </si>
  <si>
    <t>Put Meja 11</t>
  </si>
  <si>
    <t>451845188</t>
  </si>
  <si>
    <t>47649733502</t>
  </si>
  <si>
    <t>Specijalistička stomatološka ordinacija za ortodonciju Kata Praljak-Klepić, dr.stom., spec. ortodont</t>
  </si>
  <si>
    <t>Kralja Tomislava 17</t>
  </si>
  <si>
    <t>451645162</t>
  </si>
  <si>
    <t>56496276944</t>
  </si>
  <si>
    <t>Specijalistička stomatološka ordinacija za ortodonciju Minka Višković, dr.stom., spec. ortodont</t>
  </si>
  <si>
    <t>Ulica slobode 2b/I</t>
  </si>
  <si>
    <t>230823084</t>
  </si>
  <si>
    <t>82124106477</t>
  </si>
  <si>
    <t>Specijalistička stomatološka ordinacija za ortodonciju prim.mr.sc.dr. Nataša Radica, dr. stom., spec. ortodont</t>
  </si>
  <si>
    <t>Žnjanska 2</t>
  </si>
  <si>
    <t>825882583</t>
  </si>
  <si>
    <t>21863244064</t>
  </si>
  <si>
    <t>Specijalistička stomatološka ordinacija za ortodonciju sa zubotehničkim laboratorijem mr.sc. Davorin Šimunović, dr.stom. spec. ortodont</t>
  </si>
  <si>
    <t>Bihačka 2a/III</t>
  </si>
  <si>
    <t>316871982</t>
  </si>
  <si>
    <t>Specijalističke ordinacije dentalne medicine za ortodonciju Marija Pilić, dr. med. dent. spec. ortodont i Dubravka Pilić, dr. med. dent. spec. ortodont</t>
  </si>
  <si>
    <t>Velebitska 123/1</t>
  </si>
  <si>
    <t>302730273</t>
  </si>
  <si>
    <t>80925040204</t>
  </si>
  <si>
    <t>Stomatološka poliklinika Dr. Varnica</t>
  </si>
  <si>
    <t>Poljička cesta 1A</t>
  </si>
  <si>
    <t>parodontologija</t>
  </si>
  <si>
    <t>278827888</t>
  </si>
  <si>
    <t>13897034615</t>
  </si>
  <si>
    <t>Stomatološka poliklinika Split</t>
  </si>
  <si>
    <t>Ul. Antuna Gustava Matoša 2</t>
  </si>
  <si>
    <t>dentalna patologija i endodoncija</t>
  </si>
  <si>
    <t>dječja stomatologija</t>
  </si>
  <si>
    <t>361936192</t>
  </si>
  <si>
    <t>75377782758</t>
  </si>
  <si>
    <t>Poliklinika za oftalmologiju Džaja</t>
  </si>
  <si>
    <t>Kaštela, Solin</t>
  </si>
  <si>
    <t>Slavićeva 42</t>
  </si>
  <si>
    <r>
      <t>oftalmologija</t>
    </r>
    <r>
      <rPr>
        <vertAlign val="superscript"/>
        <sz val="8"/>
        <color rgb="FF58595B"/>
        <rFont val="Arial"/>
        <family val="2"/>
        <charset val="238"/>
      </rPr>
      <t>1</t>
    </r>
  </si>
  <si>
    <t>Šibenik</t>
  </si>
  <si>
    <t>016501659</t>
  </si>
  <si>
    <t>57029476787</t>
  </si>
  <si>
    <t>Dom zdravlja Drniš</t>
  </si>
  <si>
    <t>Drniš</t>
  </si>
  <si>
    <t>Josipa Kosora 16</t>
  </si>
  <si>
    <t>287328732</t>
  </si>
  <si>
    <t>56113033159</t>
  </si>
  <si>
    <t>Dom zdravlja Knin</t>
  </si>
  <si>
    <t>Knin</t>
  </si>
  <si>
    <t>Kneza Ivaniša Nelipića 1</t>
  </si>
  <si>
    <t>051205122</t>
  </si>
  <si>
    <t>05973512866</t>
  </si>
  <si>
    <t>Dom zdravlja Šibenik</t>
  </si>
  <si>
    <t>Kralja Zvonimira 23</t>
  </si>
  <si>
    <t>356635660</t>
  </si>
  <si>
    <t>06098806804</t>
  </si>
  <si>
    <t>Poliklinika "Vita"</t>
  </si>
  <si>
    <t>Matije Gupca 93</t>
  </si>
  <si>
    <t>297029703</t>
  </si>
  <si>
    <t>09711136373</t>
  </si>
  <si>
    <t>Privatna specijalistička ordinacija dentalne medicine za ortodonciju Luka Čala, dr.med.dent., spec.ortodont</t>
  </si>
  <si>
    <t>Eugena Kvaternika 12</t>
  </si>
  <si>
    <t>471647160</t>
  </si>
  <si>
    <t>13938711635</t>
  </si>
  <si>
    <t>Specijalistička ambulanta zubozdravstvene zaštite dentalne patologije s parodontologijom Nikica Mikulić, dr.stom., spec. dentalne patologije s parodontologijom</t>
  </si>
  <si>
    <t>Križanićeva 19</t>
  </si>
  <si>
    <t>dentalna patologija s parodontologijom</t>
  </si>
  <si>
    <t>340134011</t>
  </si>
  <si>
    <t>20531303902</t>
  </si>
  <si>
    <t>Specijalistička ordinacija dentalne medicine za ortodonciju mr.sc. Helena Lapić Maričić, dr.med.dent. spec. ortodoncije</t>
  </si>
  <si>
    <t>Stjepana Radića 41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</si>
  <si>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8</t>
    </r>
  </si>
  <si>
    <t>417741774</t>
  </si>
  <si>
    <t>50305064753</t>
  </si>
  <si>
    <t>Specijalistička ordinacija stomatološke protetike Vladimir Prpić, dr.stom., spec. stomatološke protetike</t>
  </si>
  <si>
    <t>84082732674</t>
  </si>
  <si>
    <t>Zavod za javno zdravstvo Šibensko-kninske županije</t>
  </si>
  <si>
    <t>Matije Gupca 74</t>
  </si>
  <si>
    <t>Varaždin</t>
  </si>
  <si>
    <t>363036300</t>
  </si>
  <si>
    <t>04489447850</t>
  </si>
  <si>
    <t>Dom zdravlja Varaždinske županije</t>
  </si>
  <si>
    <t>Lepoglava</t>
  </si>
  <si>
    <t>Trg Kralja Tomislava 8</t>
  </si>
  <si>
    <t>Ivanec, Ludbreg</t>
  </si>
  <si>
    <t>Varaždinska 4A, Ivanec; Vinogradska 1, Ludbreg</t>
  </si>
  <si>
    <t>Kolodvorska 20</t>
  </si>
  <si>
    <t>Poliklinika Sveti Nikola II</t>
  </si>
  <si>
    <t>Ivana Kukuljevića 6</t>
  </si>
  <si>
    <t>362036209</t>
  </si>
  <si>
    <t>32225341686</t>
  </si>
  <si>
    <t>Poliklinika za očne bolesti "Rauš"</t>
  </si>
  <si>
    <t>A. Šenoe 8</t>
  </si>
  <si>
    <t>Ljudevita Gaja 15</t>
  </si>
  <si>
    <t>68934474352</t>
  </si>
  <si>
    <t>Specijalistička stomatološka ordinacija za ortodonciju mr.sc. Mirna Pavlec Weber, dr.stom. spec. ortodont</t>
  </si>
  <si>
    <t>Zagrebačka 132</t>
  </si>
  <si>
    <t>047504757</t>
  </si>
  <si>
    <t>20184981156</t>
  </si>
  <si>
    <t>Zavod za javno zdravstvo Varaždinske županije</t>
  </si>
  <si>
    <t>I. Meštrovića bb</t>
  </si>
  <si>
    <t>Vinkovci</t>
  </si>
  <si>
    <t>050205021</t>
  </si>
  <si>
    <t>73392165137</t>
  </si>
  <si>
    <t>Dom zdravlja Vinkovci</t>
  </si>
  <si>
    <t>Zvonarska 57</t>
  </si>
  <si>
    <t>309130913</t>
  </si>
  <si>
    <t>97187252071</t>
  </si>
  <si>
    <t>Dom zdravlja Vukovar</t>
  </si>
  <si>
    <t>Vukovar</t>
  </si>
  <si>
    <t>Sajmište 1</t>
  </si>
  <si>
    <t>034203427</t>
  </si>
  <si>
    <t>59035887147</t>
  </si>
  <si>
    <t>Dom zdravlja Županja</t>
  </si>
  <si>
    <t>Županja</t>
  </si>
  <si>
    <t>Dr. Franje Račkog 32</t>
  </si>
  <si>
    <t>02985454896</t>
  </si>
  <si>
    <t>Privatna specijalistička stomatološka ordinacija za ortodonciju Jasna Maroslavac, dr. stom. spec. ortodont</t>
  </si>
  <si>
    <t>M.A.Reljkovića 1/1</t>
  </si>
  <si>
    <t>29129677839</t>
  </si>
  <si>
    <t>Specijalistička oftalmološka ordinacija  Lidija Petrišić-Perkušić, dr.med.spec.oftalmolog</t>
  </si>
  <si>
    <t>Aleja Matice hrvatske 1/prizemlje</t>
  </si>
  <si>
    <t>093709374</t>
  </si>
  <si>
    <t>02818545186</t>
  </si>
  <si>
    <t>Specijalistička ordinacija za fizikalnu medicinu i rehabilitaciju Mijo Ikić, dr. med. spec. fizikalne medicine i rehabilitacije</t>
  </si>
  <si>
    <t>92026134753</t>
  </si>
  <si>
    <t>Zavod za javno zdravstvo Vukovarsko-srijemske županije</t>
  </si>
  <si>
    <t>Virovitica</t>
  </si>
  <si>
    <t>363936394</t>
  </si>
  <si>
    <t>02929760936</t>
  </si>
  <si>
    <t>Dom zdravlja Virovitičko podravske županije</t>
  </si>
  <si>
    <t>Slatina</t>
  </si>
  <si>
    <t>Bana Jelačića 33</t>
  </si>
  <si>
    <t>Virovitica, Slatina</t>
  </si>
  <si>
    <t>Ljudevita Gaja 21, Virovitica; Bana Jelačića 33, Slatina</t>
  </si>
  <si>
    <t>Slatina, Pitomača</t>
  </si>
  <si>
    <t>Bana Jelačića 33, Slatina, Trg kralja Tomislava 3, Pitomača</t>
  </si>
  <si>
    <t>Ljudevita Gaja 21</t>
  </si>
  <si>
    <t>038703874</t>
  </si>
  <si>
    <t>40472018880</t>
  </si>
  <si>
    <t>Ordinacija fizikalne medicine i rehabilitacije Hicham El-Zeina, dr.med., spec. fizikalne medicine i rehabilitacije</t>
  </si>
  <si>
    <t>Orahovica</t>
  </si>
  <si>
    <t>Stošićevo šetalište bb</t>
  </si>
  <si>
    <t>364136413</t>
  </si>
  <si>
    <t>79336033776</t>
  </si>
  <si>
    <t>Poliklinika za fizikalnu medicinu i rehabilitaciju i neurologiju BATURINA</t>
  </si>
  <si>
    <t>Stanka Vraza 36</t>
  </si>
  <si>
    <t>361336136</t>
  </si>
  <si>
    <t>75691097509</t>
  </si>
  <si>
    <t>Poliklinika za internu medicinu i ginekologiju "Dr. Nedić"</t>
  </si>
  <si>
    <t>Kolodvorska 24</t>
  </si>
  <si>
    <t>351835180</t>
  </si>
  <si>
    <t>12882450164</t>
  </si>
  <si>
    <t>Poliklinika za internu medicinu, neurologiju, radiologiju-mamografiju i ginekologiju i opstetriciju "Tonković"</t>
  </si>
  <si>
    <t>Trg kralja Tomislava 8</t>
  </si>
  <si>
    <t>76860791838</t>
  </si>
  <si>
    <t>Zavod za javno zdravstvo "Sveti Rok" Virovitičko-podravske županije</t>
  </si>
  <si>
    <t>Zadar</t>
  </si>
  <si>
    <t>049804987</t>
  </si>
  <si>
    <t>82455745471</t>
  </si>
  <si>
    <t>Dom zdravlja Zadarske županije</t>
  </si>
  <si>
    <t>A. Medulića 1</t>
  </si>
  <si>
    <t>069406944</t>
  </si>
  <si>
    <t>54161868611</t>
  </si>
  <si>
    <t>Medicinsko-biokemijski laboratorij Blanša Matulina, dipl. ing. med. biokemije</t>
  </si>
  <si>
    <t>Pag</t>
  </si>
  <si>
    <t>Prosika 17</t>
  </si>
  <si>
    <t>303830387</t>
  </si>
  <si>
    <t>57067948595</t>
  </si>
  <si>
    <t>Poliklinika "Lacrima"</t>
  </si>
  <si>
    <t>Bože Peričića 14</t>
  </si>
  <si>
    <t>Murvička 1</t>
  </si>
  <si>
    <t>296929697</t>
  </si>
  <si>
    <t>54125584495</t>
  </si>
  <si>
    <t>Privatna specijalistička ordinacija dentalne medicine za ortodonciju mr.sc. Marijana Rinčić Mlinarić, dr.med.dent., spec.ortodont</t>
  </si>
  <si>
    <t>Katarine Zrinski 1 b</t>
  </si>
  <si>
    <t>340034009</t>
  </si>
  <si>
    <t>51960195938</t>
  </si>
  <si>
    <t>Specijalistička ordinacija dentalne medicine za ortodonciju mr.sc. Anita Kranjčević Bubica, dr.med.dent. Specijalistica ortodoncije</t>
  </si>
  <si>
    <t>Svetog Vinka Paulskog 17</t>
  </si>
  <si>
    <t>310631068</t>
  </si>
  <si>
    <t>02179007989</t>
  </si>
  <si>
    <t>Stomatološka poliklinika Nika</t>
  </si>
  <si>
    <t>Ante Kovačića 10 b</t>
  </si>
  <si>
    <t>033903395</t>
  </si>
  <si>
    <t>30765863795</t>
  </si>
  <si>
    <t>Zavod za javno zdravstvo Zadarske županije</t>
  </si>
  <si>
    <t>Ljudevita Posavskog 7/A</t>
  </si>
  <si>
    <t>600560058</t>
  </si>
  <si>
    <t>52717101497</t>
  </si>
  <si>
    <t>"Dermatovenerološka ordinacija Tajana Marinović-Remetić, dr.med., spec. dermatovenerolog"</t>
  </si>
  <si>
    <t>Kruge 44</t>
  </si>
  <si>
    <r>
      <t>dermatologija i venerologija</t>
    </r>
    <r>
      <rPr>
        <vertAlign val="superscript"/>
        <sz val="8"/>
        <color rgb="FF58595B"/>
        <rFont val="Arial"/>
        <family val="2"/>
        <charset val="238"/>
      </rPr>
      <t>1</t>
    </r>
  </si>
  <si>
    <t>75483629635</t>
  </si>
  <si>
    <t>"Dermatovenerološka ordinacija Vesna Fabekovec, dr.med.spec. dermatovenerolog"</t>
  </si>
  <si>
    <t>Samobor</t>
  </si>
  <si>
    <t>Gajeva 37</t>
  </si>
  <si>
    <t>267126719</t>
  </si>
  <si>
    <t>61167864779</t>
  </si>
  <si>
    <t>"Privatna specijalistička stomatološka ordinacija za ortodonciju Martina Petrović, dr.dent.med.spec. ortodont"</t>
  </si>
  <si>
    <t>Bolnička 96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</si>
  <si>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4</t>
    </r>
  </si>
  <si>
    <t>403040302</t>
  </si>
  <si>
    <t>45688293900</t>
  </si>
  <si>
    <t xml:space="preserve">"Specijalistička neurološka ordinacija Ljiljana Kišur-Stanušić, dr.med., spec. neurolog" </t>
  </si>
  <si>
    <t>Velika Gorica</t>
  </si>
  <si>
    <t>Matice Hrvatske 5</t>
  </si>
  <si>
    <t>777877783</t>
  </si>
  <si>
    <t>50631706986</t>
  </si>
  <si>
    <t xml:space="preserve">"Specijalistička oftalmološka ordinacija Dragana Mühlstein, dr.med.spec. oftalmolog" </t>
  </si>
  <si>
    <t>856385638</t>
  </si>
  <si>
    <t>25059328849</t>
  </si>
  <si>
    <t>"Specijalistička ordinacija za dermatovenerologiju Vesna Kolar, dr.med. spec. dermatovenerolog"</t>
  </si>
  <si>
    <t>Vrabečak 4</t>
  </si>
  <si>
    <t>884788474</t>
  </si>
  <si>
    <t>72693176579</t>
  </si>
  <si>
    <t>"Specijalistička ordinacija za fizikalnu medicinu i rehabilitaciju Daniel Križan, dr.med. spec. fizikalne medicine i rehabilitacije"</t>
  </si>
  <si>
    <t>Ninska 10</t>
  </si>
  <si>
    <t>101610165</t>
  </si>
  <si>
    <t>80862978464</t>
  </si>
  <si>
    <t>"Specijalistička ordinacija za fizikalnu medicinu i rehabilitaciju Šime Mijić, dr.med. spec. fizikal. med. i rehabilitacije"</t>
  </si>
  <si>
    <t>Jastrebarsko</t>
  </si>
  <si>
    <t>Kralja Tomislava 29</t>
  </si>
  <si>
    <t>85034153754</t>
  </si>
  <si>
    <t>"Specijalistička psihijatrijska ordinacija Đurđica Sivić, dr.med. spec.neuropsihijatrije"</t>
  </si>
  <si>
    <t>Fra Grge Martića 63/a</t>
  </si>
  <si>
    <t>423942395</t>
  </si>
  <si>
    <t>47826808528</t>
  </si>
  <si>
    <t>"Specijalistička psihijatrijska ordinacija Mirjana Lisičak-Ivčec, dr.med., spec. psihijatar"</t>
  </si>
  <si>
    <t>872987299</t>
  </si>
  <si>
    <t>76851902656</t>
  </si>
  <si>
    <t xml:space="preserve">"Specijalistička psihijatrijska ordinacija Vesna Kalšan-Saik, dr.med.spec.psihijatar" </t>
  </si>
  <si>
    <t>90311000489</t>
  </si>
  <si>
    <t>"Specijalistička psihijatrijska ordinacija Vesna Lecher Švarc, dr.med. spec.neuropsihijatrije"</t>
  </si>
  <si>
    <t>Zaprešić</t>
  </si>
  <si>
    <t>Pavla Lončara 1</t>
  </si>
  <si>
    <t>006900690</t>
  </si>
  <si>
    <t>21952870711</t>
  </si>
  <si>
    <t xml:space="preserve">"Specijalistička stomatološka ordinacija za ortodonciju Dean Ključarić, dr.stom., spec. ortodont" </t>
  </si>
  <si>
    <t>Ozaljska 92</t>
  </si>
  <si>
    <t>007600763</t>
  </si>
  <si>
    <t>48479093664</t>
  </si>
  <si>
    <t xml:space="preserve">"Specijalistička stomatološka ordinacija za ortodonciju Erna Geštakovski, dr.stom., spec. ortodont" </t>
  </si>
  <si>
    <t>Bukovačka 1/1</t>
  </si>
  <si>
    <t>007500750</t>
  </si>
  <si>
    <t>36035592506</t>
  </si>
  <si>
    <t>"Specijalistička stomatološka ordinacija za ortodonciju mr.sc. Eftikar Duski, dr.stom., spec. ortodont"</t>
  </si>
  <si>
    <t>Ilica 167/I</t>
  </si>
  <si>
    <t>825482542</t>
  </si>
  <si>
    <t>53707959772</t>
  </si>
  <si>
    <t xml:space="preserve">"Specijalistička stomatološka ordinacija za ortodonciju mr.sc. Nevenka Vukušić, dr.stom. spec. ortodont" </t>
  </si>
  <si>
    <t xml:space="preserve"> Zagreb</t>
  </si>
  <si>
    <t>Ribnjak 24</t>
  </si>
  <si>
    <t>451345134</t>
  </si>
  <si>
    <t>36908827804</t>
  </si>
  <si>
    <t>"Specijalistička stomatološka ordinacija za ortodonciju Sonja Gabrić, dr.stom., spec. ortodont"</t>
  </si>
  <si>
    <t>Vlaška 75/a</t>
  </si>
  <si>
    <t>28923882137</t>
  </si>
  <si>
    <t>"Stomatološka ordinacija za ortodonciju dr.stom. Dubravka Kucek-Zujović spec. ortodont"</t>
  </si>
  <si>
    <t>Josipa Vogrinca 37</t>
  </si>
  <si>
    <t>485248522</t>
  </si>
  <si>
    <t>71910923918</t>
  </si>
  <si>
    <t xml:space="preserve">“Specijalistička psihijatrijska ordinacija Ljiljana Škrinjarić, dr.med. spec. psihijatar” </t>
  </si>
  <si>
    <t>Runjaninova 4</t>
  </si>
  <si>
    <t>451545150</t>
  </si>
  <si>
    <t>72625132706</t>
  </si>
  <si>
    <t>“Specijalistička stomatološka ordinacija za ortodonciju Jasna Čotić, dr.stom., spec. ortodont"</t>
  </si>
  <si>
    <t>Čerinina 21</t>
  </si>
  <si>
    <t>068006802</t>
  </si>
  <si>
    <t>22396648874</t>
  </si>
  <si>
    <t>Antonija Lončar Rogoznica, dr. stom. spec. ortodoncije iz grupne prakse "Privatna specijalistička stomatološka ordinacija za ortodonciju mr.sc. Antonija Lončar Rogoznica dr.stom, spec. ortodoncije i privatna stomatološka ordinacija Bruna Lončar dr.stom."</t>
  </si>
  <si>
    <t>Reljkovićeva 6</t>
  </si>
  <si>
    <t>011501154</t>
  </si>
  <si>
    <t>10561585601</t>
  </si>
  <si>
    <t>Dom zdravlja MUP-a</t>
  </si>
  <si>
    <t>Šarengradska 3</t>
  </si>
  <si>
    <t>369536959</t>
  </si>
  <si>
    <t>67021010361</t>
  </si>
  <si>
    <t>Dom zdravlja Zagrebačke županije</t>
  </si>
  <si>
    <t>Zaprešić; V. Gorica; Samobor; Ivanić Grad</t>
  </si>
  <si>
    <t>Pavla Lončara 1, Zaprešić; Matice hrvatske 5, Velika Gorica,Ljudevita Gaja 37, Samobor; Omladinska 25, Ivanić Grad</t>
  </si>
  <si>
    <t>Dugo Selo, Ivanić Grad, Samobor, Vrbovec, Zaprešić</t>
  </si>
  <si>
    <t>Dragutina Domjanića 12a, Dugo Selo, Omladinska 25, Ivanić Grad; Ljudevita Gaja 37, Samobor,; 7. svibnja 14, Vrbovec; Pavla Lončara 1, Zaprešić</t>
  </si>
  <si>
    <t>Zaprešić, Vrbovec</t>
  </si>
  <si>
    <t>Pavla Lončara 1, Zaprešić; 7. svibnja 14, Vrbovec</t>
  </si>
  <si>
    <t>Samobor, Jastrebarsko, Velika Gorica, Zaprešić, Vrbovec, Ivanićgrad</t>
  </si>
  <si>
    <t>Ljudevita Gaja 37, Samobor; Kralja Tomislava 29, Jastrebarsko; Matice hrvatske 5, Velika Gorica; Pavla Lončara 1, Zaprešić; 7. svibnja 14, Vrbovec; Omladinska 25, Ivanić Grad</t>
  </si>
  <si>
    <t>Dugo Selo, Samobor, Vrbovec, Velika Gorica, Ivanić Grad, Zaprešić, Sv. I. Zelina</t>
  </si>
  <si>
    <t>Dragutina Domjanića 12a, Dugo Selo; Ljudevita Gaja 37, Samobor; 7. svibnja 14, Vrbovec; Matice hrvatske 5, Velika Gorica; Omladinska 25, Ivanić Grad; Pavla Lončara 1, Zaprešić; Bocakova 5, Sveti Ivan Zelina</t>
  </si>
  <si>
    <t>359835988</t>
  </si>
  <si>
    <t>00053084642</t>
  </si>
  <si>
    <t>Dom zdravlja Zagreb-Centar</t>
  </si>
  <si>
    <t>Grgura Ninskog 3, Laginjina 16</t>
  </si>
  <si>
    <t>Grgura Ninskog 3, Kruge 44, Av. V. Holjevca 22</t>
  </si>
  <si>
    <t>Grgura Ninskog 3, Kruge 44, Martićeva 63</t>
  </si>
  <si>
    <t>Grgura Ninskog 3, Kruge 44, Av. V. Holjevca 22, Runjaninova 4</t>
  </si>
  <si>
    <t>Grgura Ninskog 3</t>
  </si>
  <si>
    <t>Grgura Ninskog 3, Runjaninova 4</t>
  </si>
  <si>
    <t>Grgura Ninskog 3, Kruge 44, Laginjinina 16, Av. V. Holjevca 22, Runjaninova 4</t>
  </si>
  <si>
    <t>Av. V. Holjevca 22</t>
  </si>
  <si>
    <t>359935990</t>
  </si>
  <si>
    <t>97103671104</t>
  </si>
  <si>
    <t>Dom zdravlja Zagreb-Istok</t>
  </si>
  <si>
    <t>Ninska 16</t>
  </si>
  <si>
    <t>Ninska 16, Slavonska 34</t>
  </si>
  <si>
    <t>Ninska 10, Ninska 16, Ivanićgradska 38</t>
  </si>
  <si>
    <t>Ninska 10, Grižanska 4</t>
  </si>
  <si>
    <t>Ninska 10, Grižanska 4, Švarcova 20, Ivanićgradska 38</t>
  </si>
  <si>
    <t>359735975</t>
  </si>
  <si>
    <t>66896155710</t>
  </si>
  <si>
    <t>Dom zdravlja Zagreb-Zapad</t>
  </si>
  <si>
    <t>Prilaz baruna Filipovića 11</t>
  </si>
  <si>
    <t>Park stara Trešnjavka 3</t>
  </si>
  <si>
    <t>Prilaz baruna Filipovića 11, Vrabečak 4, Baštijanova 52</t>
  </si>
  <si>
    <t>Baštijanova 52</t>
  </si>
  <si>
    <t>Zvonigradska 9, Vrabečak 4</t>
  </si>
  <si>
    <t>Prilaz baruna Filipovića 11, Albaharijeva 4</t>
  </si>
  <si>
    <t>007200722</t>
  </si>
  <si>
    <t>75297532041</t>
  </si>
  <si>
    <t>Hrvatski zavod za javno zdravstvo</t>
  </si>
  <si>
    <t>Rockefellerova 7</t>
  </si>
  <si>
    <t>007700776</t>
  </si>
  <si>
    <t>61248075289</t>
  </si>
  <si>
    <t>Hrvatski zavod za transfuzijsku medicinu</t>
  </si>
  <si>
    <t>Petrova 3</t>
  </si>
  <si>
    <t>transfuzijska medicina</t>
  </si>
  <si>
    <t>transfuzijska medicina - NAT testiranje vrećica krvi</t>
  </si>
  <si>
    <t>357735773</t>
  </si>
  <si>
    <t>45808433448</t>
  </si>
  <si>
    <t>Poliklinika  I-MED</t>
  </si>
  <si>
    <t>Selska cesta 90A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</si>
  <si>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3</t>
    </r>
  </si>
  <si>
    <t>10230841049</t>
  </si>
  <si>
    <t>Poliklinika "Helena"</t>
  </si>
  <si>
    <t>Kneza Branimira 71</t>
  </si>
  <si>
    <t>pedijatrija s pedijatrijskom dijagnostikom</t>
  </si>
  <si>
    <t>Voćarska 106</t>
  </si>
  <si>
    <t>Dragutina Mandla 7</t>
  </si>
  <si>
    <t>364436441</t>
  </si>
  <si>
    <t>01916835772</t>
  </si>
  <si>
    <t>Poliklinika Aviva</t>
  </si>
  <si>
    <t>Nemetova 2</t>
  </si>
  <si>
    <t>350235023</t>
  </si>
  <si>
    <t>64514247517</t>
  </si>
  <si>
    <t>Poliklinika dr. Ivan Drinković</t>
  </si>
  <si>
    <t>Šulekova 5</t>
  </si>
  <si>
    <t>378137816</t>
  </si>
  <si>
    <t>41903042328</t>
  </si>
  <si>
    <t>Poliklinika FIZIODENT</t>
  </si>
  <si>
    <t>Trg kralja Petra Krešimira IV br. 17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</si>
  <si>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6</t>
    </r>
  </si>
  <si>
    <t>350035008</t>
  </si>
  <si>
    <t>41271974499</t>
  </si>
  <si>
    <t>Poliklinika K centar</t>
  </si>
  <si>
    <t>Vrbik 8a</t>
  </si>
  <si>
    <t>362436240</t>
  </si>
  <si>
    <t>71844995415</t>
  </si>
  <si>
    <t>Poliklinika Maja i Krešimir Čavka</t>
  </si>
  <si>
    <t>Jordanovac 99</t>
  </si>
  <si>
    <t>310131014</t>
  </si>
  <si>
    <t>36828524061</t>
  </si>
  <si>
    <t>Poliklinika Orthonova</t>
  </si>
  <si>
    <t>Maksimirska 32</t>
  </si>
  <si>
    <t>316931691</t>
  </si>
  <si>
    <t>51679332206</t>
  </si>
  <si>
    <t>Poliklinika Pavičić Krmpotić za ortodonciju i oralnu kirurgiju</t>
  </si>
  <si>
    <t>Lavoslava Ružičke 38</t>
  </si>
  <si>
    <t>317331736</t>
  </si>
  <si>
    <t>33016025738</t>
  </si>
  <si>
    <t>Poliklinika REHABILITACIJA NOVA</t>
  </si>
  <si>
    <t>Kralja Zvonimira 78</t>
  </si>
  <si>
    <t>UZV lokomotornog sustava</t>
  </si>
  <si>
    <t>353135313</t>
  </si>
  <si>
    <t>24801848599</t>
  </si>
  <si>
    <t>Poliklinika SVETA NEDELJA</t>
  </si>
  <si>
    <t>Sveta Nedelja</t>
  </si>
  <si>
    <t>Dr. Franje Tuđmana 14</t>
  </si>
  <si>
    <t>048104817</t>
  </si>
  <si>
    <t>37671426914</t>
  </si>
  <si>
    <t>Poliklinika za bolesti dišnog sustava  - Zagreb</t>
  </si>
  <si>
    <t>350135010</t>
  </si>
  <si>
    <t>8386217473</t>
  </si>
  <si>
    <t>Poliklinika za fizikalnu medicinu i rehabilitaciju "Dr. Blaženka Nekić"</t>
  </si>
  <si>
    <t>Dalmatinska 3</t>
  </si>
  <si>
    <t>329632965</t>
  </si>
  <si>
    <t>14374015322</t>
  </si>
  <si>
    <t>Poliklinika za fizikalnu medicinu i rehabilitaciju "Velika Gorica"</t>
  </si>
  <si>
    <t>Matice hrvatske bb</t>
  </si>
  <si>
    <t>341034100</t>
  </si>
  <si>
    <t>Poliklinika za fizikalnu medicinu i rehabilitaciju i fizikalnu terapiju OAZA</t>
  </si>
  <si>
    <t>Sveti Ivan Zelina</t>
  </si>
  <si>
    <t>Blaževdolska 37</t>
  </si>
  <si>
    <t>397339739</t>
  </si>
  <si>
    <t>57256112217</t>
  </si>
  <si>
    <t>Poliklinika za fizikalnu medicinu i rehabilitaciju Lekić</t>
  </si>
  <si>
    <t xml:space="preserve">Ulica Crvenog Križa 33  </t>
  </si>
  <si>
    <t>321732170</t>
  </si>
  <si>
    <t>82906212790</t>
  </si>
  <si>
    <t>Poliklinika za internu medicinu i dijalizu "B.Braun AVITUM"</t>
  </si>
  <si>
    <t>Hondlova 2/11</t>
  </si>
  <si>
    <t>371537150</t>
  </si>
  <si>
    <t>52963847141</t>
  </si>
  <si>
    <t>Poliklinika za internu medicinu, opću kirurgiju, ginekologiju, hemodijalizu-internu medicinu, pedijatriju i humanu genetiku "Sveti Duh II"</t>
  </si>
  <si>
    <t>Sveti Duh 64 </t>
  </si>
  <si>
    <t>383438349</t>
  </si>
  <si>
    <t>90076604708</t>
  </si>
  <si>
    <t>Poliklinika za kirurgiju i fizikalnu medicinu i rehabilitaciju i neurologiju DOKO</t>
  </si>
  <si>
    <t>Hrvatskog proljeća 38</t>
  </si>
  <si>
    <t>Neurorazvojni tretman djeteta ili neuromišićna reedukacija odraslog</t>
  </si>
  <si>
    <t>Trg Petra Krešimira IV 4</t>
  </si>
  <si>
    <t>Mihovila Krušlina 16</t>
  </si>
  <si>
    <t>330033000</t>
  </si>
  <si>
    <t>56337405968</t>
  </si>
  <si>
    <t>Poliklinika za oftalmologiju MONOKL</t>
  </si>
  <si>
    <t>Dugo Selo</t>
  </si>
  <si>
    <t>Ul. hrvatskih branitelja 3</t>
  </si>
  <si>
    <t>048304832</t>
  </si>
  <si>
    <t>16648329652</t>
  </si>
  <si>
    <t>Poliklinika za prevenciju kardiovaskularnih bolesti i rehabilitaciju - Zagreb</t>
  </si>
  <si>
    <t>Draškovićeva 13</t>
  </si>
  <si>
    <t>389038903</t>
  </si>
  <si>
    <t>82332911055</t>
  </si>
  <si>
    <t>Poliklinika za radiologiju i neurologiju Dijagnostika 2000</t>
  </si>
  <si>
    <t>Fra Grge Martića 63a</t>
  </si>
  <si>
    <t>048504858</t>
  </si>
  <si>
    <t>88696689887</t>
  </si>
  <si>
    <t>Poliklinika za rehabilitaciju slušanja i govora "Suvag"  Zagreb</t>
  </si>
  <si>
    <t>Ul. kneza Ljudevita Posavskog 10</t>
  </si>
  <si>
    <t>048204820</t>
  </si>
  <si>
    <t>81287227818</t>
  </si>
  <si>
    <t>Poliklinika za reumatske bolesti, fizikalnu medicinu i rehabilitaciju "Dr. Drago Čop"</t>
  </si>
  <si>
    <t>Mihanovićeva 3</t>
  </si>
  <si>
    <t>378037803</t>
  </si>
  <si>
    <t>28214693535</t>
  </si>
  <si>
    <t>Poliklinika za stomatološku protetiku i ortodonciju sa zubotehničkim laboratorijem "Dr.Štambuk"</t>
  </si>
  <si>
    <t>Ulica kralja Zvonimira 19</t>
  </si>
  <si>
    <t>361536151</t>
  </si>
  <si>
    <t>81725888904</t>
  </si>
  <si>
    <t>Poliklinika za zaštitu djece i mladih Grada Zagreba</t>
  </si>
  <si>
    <t>Đorđićeva 26</t>
  </si>
  <si>
    <t>99507070747</t>
  </si>
  <si>
    <t>Poliklinika Žaja</t>
  </si>
  <si>
    <t>Šubićeva 10</t>
  </si>
  <si>
    <t>378237829</t>
  </si>
  <si>
    <t>35580659180</t>
  </si>
  <si>
    <t>Poliklinka za stomatološku protetiku, ortodonciju i paradontologiju "Dr Zubović"</t>
  </si>
  <si>
    <t>Gajeva ul. 2B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</si>
  <si>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1,2</t>
    </r>
  </si>
  <si>
    <t>Privatna specijalistička ordinacija dentalne medicine za ortodonciju Domina Reljanović Protega, dr.med.dent.spec.ortodont</t>
  </si>
  <si>
    <t>Đorđićeva 10</t>
  </si>
  <si>
    <t>034703470</t>
  </si>
  <si>
    <t>57735663227</t>
  </si>
  <si>
    <t>Privatna specijalistička ortodontska ordinacija dr. Zoran Čeović</t>
  </si>
  <si>
    <t>I.B.Mažuranić 20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</si>
  <si>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9</t>
    </r>
  </si>
  <si>
    <t>Privatna specijalistička stomatološka ordinacija za ortodonciju Ines Grebenar Fressl, dr.med.dent.spec.ortodont</t>
  </si>
  <si>
    <t>Albrechtova ul. 28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</si>
  <si>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2</t>
    </r>
  </si>
  <si>
    <t>067906796</t>
  </si>
  <si>
    <t>23736605956</t>
  </si>
  <si>
    <t>Privatna specijalistička stomatološka ordinacija za ortodonciju Ivana Muretić Ćatić dr.stom, spec. ortodont" iz grupne prakse: "Privatna polivalentna stomatološka ordinacija Alma Ćatić, dr.stom. i privatna specijalistička stomatološka ordinacija za ortodonciju Ivana Muretić Ćatić, dr.stom., spec. ortodont"</t>
  </si>
  <si>
    <t>A.Kačića Miočića 22</t>
  </si>
  <si>
    <t>Privatna specijalistička stomatološka ordinacija za ortodonciju mr.sc. Martina Ivanec Sapunar, dr.med.dent.spec.ortodont</t>
  </si>
  <si>
    <t>Cirkovljanska 2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</si>
  <si>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1</t>
    </r>
  </si>
  <si>
    <t>268026807</t>
  </si>
  <si>
    <t>58045311040</t>
  </si>
  <si>
    <t>Privatna specijalistička stomatološka ordinacija za ortodonciju mr.sc. Mateja Jelić, dr.dent.med., spec. ortodont  iz grupne prakse: "Privatna stomatološka ordinacija Nikola Nino Balenović, dr.dent.med. i privatna specijalistička stomatološka ordinacija za ortodonciju mr.sc. Mateja Jelić, dr.dent.med., spec. ortodont"</t>
  </si>
  <si>
    <t>Pavla Hatza 23</t>
  </si>
  <si>
    <t>16455510555</t>
  </si>
  <si>
    <t>Specijalistička oftalmološka ordinacija Petar Raštegorac, dr.med. spec. oftalmolog</t>
  </si>
  <si>
    <t>Specijalistička ordinacija dentalne medicine za oralnu kirurgiju Elvis Anđelko Begović, dr.med.dent., spec. oralne kirurgije</t>
  </si>
  <si>
    <t>Pavla Lončara 3</t>
  </si>
  <si>
    <t>Specijalistička ordinacija dentalne medicine za ortodonciju Ana Parčina, dr.med.spec.ortodont</t>
  </si>
  <si>
    <t>Ede Murtića 2</t>
  </si>
  <si>
    <t>51470809878</t>
  </si>
  <si>
    <t>Specijalistička ordinacija dentalne medicine za ortodonciju Leila Latić Hodžić, dr.med.dent., spec. ortodoncije</t>
  </si>
  <si>
    <t>Ignjata Đorđića 10</t>
  </si>
  <si>
    <r>
      <t>ortodoncija</t>
    </r>
    <r>
      <rPr>
        <vertAlign val="superscript"/>
        <sz val="8"/>
        <color rgb="FF58595B"/>
        <rFont val="Arial"/>
        <family val="2"/>
        <charset val="238"/>
      </rPr>
      <t>7</t>
    </r>
  </si>
  <si>
    <t>Specijalistička ordinacija dentalne medicine za ortodonciju Romana Ružman Knežević, dr.med.dent.spec.ortodoncije</t>
  </si>
  <si>
    <t>Strojarska 22</t>
  </si>
  <si>
    <t>76444487109</t>
  </si>
  <si>
    <t>Specijalistička stomatološka ordinacija za ortodonciju Ebtehay Navaey, dr. stom. spec. ortodont</t>
  </si>
  <si>
    <t>Samoborskih bratovština 1/A</t>
  </si>
  <si>
    <t>317131710</t>
  </si>
  <si>
    <t>64172301449</t>
  </si>
  <si>
    <t>Specijalistička stomatološka ordinacija za ortodonciju Filip Praljak, dr.med.dentspec.ortodont</t>
  </si>
  <si>
    <t>Nehajska 59</t>
  </si>
  <si>
    <t>032803281</t>
  </si>
  <si>
    <t>Specijalistička stomatološka ordinacija za ortodonciju Robert Šalinović, dr.med.spec.ortodont</t>
  </si>
  <si>
    <t>Đure Crnatka 18</t>
  </si>
  <si>
    <t>378337831</t>
  </si>
  <si>
    <t>56449003085</t>
  </si>
  <si>
    <t>Specijalna bolnica za ortopediju, opću kirurgiju, fizikalnu medicinu i rehabilitaciju, internu medicinu, dermatologiju i venerologiju Arithera</t>
  </si>
  <si>
    <t>Bukovačka 1</t>
  </si>
  <si>
    <t>36670842101</t>
  </si>
  <si>
    <t>Stomatološka poliklinika "Pevalek"</t>
  </si>
  <si>
    <t>Martićeva 45</t>
  </si>
  <si>
    <t>345734572</t>
  </si>
  <si>
    <t>46057901754</t>
  </si>
  <si>
    <t>Stomatološka poliklinika Apolonija</t>
  </si>
  <si>
    <t>Varšavska 10</t>
  </si>
  <si>
    <t>Stomatološka poliklinika Sveta Apolonija</t>
  </si>
  <si>
    <t>Ivane Brlić Mažuranić</t>
  </si>
  <si>
    <t>dentalna protetika*</t>
  </si>
  <si>
    <t>003300331</t>
  </si>
  <si>
    <t>82593285099</t>
  </si>
  <si>
    <t>Stomatološka poliklinika Zagreb</t>
  </si>
  <si>
    <t>Perkovčeva 3</t>
  </si>
  <si>
    <t>ortodoncija**</t>
  </si>
  <si>
    <t>007300735</t>
  </si>
  <si>
    <t>33392005961</t>
  </si>
  <si>
    <t>Zavod za javno zdravstvo Dr. Andrija Štampar</t>
  </si>
  <si>
    <t>Mirogojska cesta 16</t>
  </si>
  <si>
    <t>396539653</t>
  </si>
  <si>
    <t>20717593431</t>
  </si>
  <si>
    <t>Zavod za javno zdravstvo Zagrebačke županije</t>
  </si>
  <si>
    <t>Mokrička 54</t>
  </si>
  <si>
    <r>
      <t>ortodoncija</t>
    </r>
    <r>
      <rPr>
        <vertAlign val="superscript"/>
        <sz val="8"/>
        <color theme="1"/>
        <rFont val="Arial"/>
        <family val="2"/>
        <charset val="238"/>
      </rPr>
      <t>1</t>
    </r>
    <r>
      <rPr>
        <sz val="8"/>
        <color theme="1"/>
        <rFont val="Arial"/>
        <family val="2"/>
        <charset val="238"/>
      </rPr>
      <t xml:space="preserve"> ugovorni partner za osigurane osobe s područja Bjelovarsko-bilogorske i Vukovarsko-srijemske županije</t>
    </r>
  </si>
  <si>
    <r>
      <t>ortodoncija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ugovorni partner za osigurane osobe s područja Sisačko-moslavačke i Vukovarsko-srijemske županije</t>
    </r>
  </si>
  <si>
    <r>
      <t>ortodoncija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 ugovorni partner za osigurane osobe s područja Varaždinske i Vukovarsko-srijemske županije</t>
    </r>
  </si>
  <si>
    <r>
      <t>ortodoncija</t>
    </r>
    <r>
      <rPr>
        <vertAlign val="superscript"/>
        <sz val="8"/>
        <color theme="1"/>
        <rFont val="Arial"/>
        <family val="2"/>
        <charset val="238"/>
      </rPr>
      <t>4</t>
    </r>
    <r>
      <rPr>
        <sz val="8"/>
        <color theme="1"/>
        <rFont val="Arial"/>
        <family val="2"/>
        <charset val="238"/>
      </rPr>
      <t xml:space="preserve"> ugovorni partner za osigurane osobe s područja Zadarske, Osječko-baranjske, Brodsko-posavske i Virovitičko-podravske županije</t>
    </r>
  </si>
  <si>
    <r>
      <t>ortodoncija</t>
    </r>
    <r>
      <rPr>
        <vertAlign val="superscript"/>
        <sz val="8"/>
        <color theme="1"/>
        <rFont val="Arial"/>
        <family val="2"/>
        <charset val="238"/>
      </rPr>
      <t>5</t>
    </r>
    <r>
      <rPr>
        <sz val="8"/>
        <color theme="1"/>
        <rFont val="Arial"/>
        <family val="2"/>
        <charset val="238"/>
      </rPr>
      <t xml:space="preserve"> ugovorni partner za osigurane osobe s područja Istarske županije</t>
    </r>
  </si>
  <si>
    <r>
      <t>ortodoncija</t>
    </r>
    <r>
      <rPr>
        <vertAlign val="superscript"/>
        <sz val="8"/>
        <color theme="1"/>
        <rFont val="Arial"/>
        <family val="2"/>
        <charset val="238"/>
      </rPr>
      <t>6</t>
    </r>
    <r>
      <rPr>
        <sz val="8"/>
        <color theme="1"/>
        <rFont val="Arial"/>
        <family val="2"/>
        <charset val="238"/>
      </rPr>
      <t xml:space="preserve"> ugovorni partner za osigurane osobe s područja Karlovačke, Zagrebačke županije i Grada Zagreba</t>
    </r>
  </si>
  <si>
    <r>
      <t>ortodoncija</t>
    </r>
    <r>
      <rPr>
        <vertAlign val="superscript"/>
        <sz val="8"/>
        <color theme="1"/>
        <rFont val="Arial"/>
        <family val="2"/>
        <charset val="238"/>
      </rPr>
      <t>7</t>
    </r>
    <r>
      <rPr>
        <sz val="8"/>
        <color theme="1"/>
        <rFont val="Arial"/>
        <family val="2"/>
        <charset val="238"/>
      </rPr>
      <t xml:space="preserve"> ugovorni partner za osigurane osobe s područja Brodsko-posavske, Bjelovarsko-bilogorske i Sisačko-moslavačke županije</t>
    </r>
  </si>
  <si>
    <r>
      <t>ortodoncija</t>
    </r>
    <r>
      <rPr>
        <vertAlign val="superscript"/>
        <sz val="8"/>
        <color theme="1"/>
        <rFont val="Arial"/>
        <family val="2"/>
        <charset val="238"/>
      </rPr>
      <t>8</t>
    </r>
    <r>
      <rPr>
        <sz val="8"/>
        <color theme="1"/>
        <rFont val="Arial"/>
        <family val="2"/>
        <charset val="238"/>
      </rPr>
      <t xml:space="preserve"> samo za djecu do 18 godine s područja Zadarske županije</t>
    </r>
  </si>
  <si>
    <r>
      <t>otodoncija</t>
    </r>
    <r>
      <rPr>
        <vertAlign val="superscript"/>
        <sz val="8"/>
        <color theme="1"/>
        <rFont val="Arial"/>
        <family val="2"/>
        <charset val="238"/>
      </rPr>
      <t>9</t>
    </r>
    <r>
      <rPr>
        <sz val="8"/>
        <color theme="1"/>
        <rFont val="Arial"/>
        <family val="2"/>
        <charset val="238"/>
      </rPr>
      <t xml:space="preserve"> ugovorni partner za osigurane osobe s područja Osječko-baranjske i Varaždinske županije</t>
    </r>
  </si>
  <si>
    <t>ortodoncija* samo za završetak započete ortodonske terapije</t>
  </si>
  <si>
    <r>
      <t>dermatologija i venerologija</t>
    </r>
    <r>
      <rPr>
        <vertAlign val="superscript"/>
        <sz val="8"/>
        <color theme="1"/>
        <rFont val="Arial"/>
        <family val="2"/>
        <charset val="238"/>
      </rPr>
      <t>1</t>
    </r>
    <r>
      <rPr>
        <sz val="8"/>
        <color theme="1"/>
        <rFont val="Arial"/>
        <family val="2"/>
        <charset val="238"/>
      </rPr>
      <t xml:space="preserve"> ugovorni partner za osigurane osobe s područja Zagrebačke županije</t>
    </r>
  </si>
  <si>
    <r>
      <t>oftalmologija</t>
    </r>
    <r>
      <rPr>
        <vertAlign val="superscript"/>
        <sz val="8"/>
        <color rgb="FF58595B"/>
        <rFont val="Arial"/>
        <family val="2"/>
        <charset val="238"/>
      </rPr>
      <t xml:space="preserve">1 </t>
    </r>
    <r>
      <rPr>
        <sz val="8"/>
        <color rgb="FF58595B"/>
        <rFont val="Arial"/>
        <family val="2"/>
        <charset val="238"/>
      </rPr>
      <t>samo za osigurane osobe s područja Solina i Kaštela</t>
    </r>
  </si>
  <si>
    <t>ortodonti tužba</t>
  </si>
  <si>
    <t>Zavodi_iznos iz 2017.</t>
  </si>
  <si>
    <t>očitovanje RU</t>
  </si>
  <si>
    <t>2019.</t>
  </si>
  <si>
    <t>pacijenti na HD 2018</t>
  </si>
  <si>
    <t>pacijenti na HD 2017</t>
  </si>
  <si>
    <t>ftpp</t>
  </si>
  <si>
    <t>Privatna praksa fizikalne terapije i rehabilitacije Jasna Jurković, fizioterapeutski tehničar</t>
  </si>
  <si>
    <t>Garešnica</t>
  </si>
  <si>
    <t>fizikalna terapija u kući</t>
  </si>
  <si>
    <t>ftu</t>
  </si>
  <si>
    <t>76082546692</t>
  </si>
  <si>
    <t>Ustanova za zdravstvenu njegu u kući "ŽAGAR"</t>
  </si>
  <si>
    <t>Grubiško Polje</t>
  </si>
  <si>
    <t>35107506172</t>
  </si>
  <si>
    <t>Ustanova za zdravstvenu njegu u kući "STRAHIJA"</t>
  </si>
  <si>
    <t>56790571740</t>
  </si>
  <si>
    <t>Ustanova za zdravstvenu njegu u kući "ŽIVKOVIĆ"</t>
  </si>
  <si>
    <t>266426646</t>
  </si>
  <si>
    <t>Privatna praksa fizikalne terapije Stijepo Jarak, viši fizioterapeut</t>
  </si>
  <si>
    <t>72091317850</t>
  </si>
  <si>
    <t>Ustanova za zdr. njegu i rehabilitaciju u kući "IVANA"</t>
  </si>
  <si>
    <t>04492664153</t>
  </si>
  <si>
    <t>Ustanova za zdr. njegu i rehabilitaciju u kući "LENKA HAKŠTOK"</t>
  </si>
  <si>
    <t>99011639738</t>
  </si>
  <si>
    <t>Ustanova za zdr. njegu u kući "ANE ŠVARC"</t>
  </si>
  <si>
    <t>361236123</t>
  </si>
  <si>
    <t>06019902322</t>
  </si>
  <si>
    <t>Ustanova za zdravstvenu njegu u kući "BETI"</t>
  </si>
  <si>
    <t>Privatna praksa fizikalne terapije Ana Turić, prvostupnica fizioterapije</t>
  </si>
  <si>
    <t>Trg popa Marka Mesića 4</t>
  </si>
  <si>
    <t>73000579140</t>
  </si>
  <si>
    <t>Ustanova za zdravstvenu njegu u kući "ZDENAC"</t>
  </si>
  <si>
    <t>70181132978</t>
  </si>
  <si>
    <t>Privatna fizioterapeutska praksa Ivan Pavlov, viši fizioterapeut</t>
  </si>
  <si>
    <t>Ustanova za zdravstvenu njegu i rehabilitaciju CINDRIĆ</t>
  </si>
  <si>
    <t xml:space="preserve">Slunj  </t>
  </si>
  <si>
    <t>82576314825</t>
  </si>
  <si>
    <t>Ustanova za zdravstvenu njegu u kući "KARLOVAC"</t>
  </si>
  <si>
    <t>Duga Resa</t>
  </si>
  <si>
    <t>Vojnić</t>
  </si>
  <si>
    <t>8655696996</t>
  </si>
  <si>
    <t>Ustanova za zdravstvenu njegu MEDIVIVA</t>
  </si>
  <si>
    <t>Ivanec</t>
  </si>
  <si>
    <t>89126245846</t>
  </si>
  <si>
    <t>Ustanova za zdravstvenu njegu u kući "ISKRA"</t>
  </si>
  <si>
    <t>02413660179</t>
  </si>
  <si>
    <t>Ustanova za zdravstvenu njegu u kući "NEVEN"</t>
  </si>
  <si>
    <t>Đurđevac</t>
  </si>
  <si>
    <t>346034604</t>
  </si>
  <si>
    <t>07386751706</t>
  </si>
  <si>
    <t>Privatna praksa fizikalne terapije Sanja Petrač</t>
  </si>
  <si>
    <t>24210638027</t>
  </si>
  <si>
    <t>Ustanova za zdravstvenu njegu u kući "CVETKO"</t>
  </si>
  <si>
    <t>Pregrada</t>
  </si>
  <si>
    <t>08003126470</t>
  </si>
  <si>
    <t>Ustanova za zdravstvenu njegu u kući "MIRELA"</t>
  </si>
  <si>
    <t>Donja Stubica</t>
  </si>
  <si>
    <t>69215324432</t>
  </si>
  <si>
    <t>Ustanova za zdravstvenu njegu u kući "SESTRA MARIJA"</t>
  </si>
  <si>
    <t>19453328306</t>
  </si>
  <si>
    <t>Ustanova za zdravstvenu njegu "Baranja u srcu"</t>
  </si>
  <si>
    <t>Trg slobode 29a</t>
  </si>
  <si>
    <t>93783189436</t>
  </si>
  <si>
    <t>Ustanova za zdravstvenu njegu i rehabilitaciju "Devald"</t>
  </si>
  <si>
    <t>Našice</t>
  </si>
  <si>
    <t>09706171335</t>
  </si>
  <si>
    <t>Ustanova za zdravstvenu njegu i rehabilitaciju "Sanitas"</t>
  </si>
  <si>
    <t>89478051957</t>
  </si>
  <si>
    <t>Ustanova za zdravstvenu njegu u kući "Belona"</t>
  </si>
  <si>
    <t>37640802330</t>
  </si>
  <si>
    <t>Ustanova za zdravstvenu njegu u kući "Breber"</t>
  </si>
  <si>
    <t>KV struktura</t>
  </si>
  <si>
    <t>375237526</t>
  </si>
  <si>
    <t>56111177507</t>
  </si>
  <si>
    <t>Ustanova za zdravstvenu njegu u kući "Evica Novoselec"</t>
  </si>
  <si>
    <t>01512717647</t>
  </si>
  <si>
    <t>Ustanova za zdravstvenu njegu u kući "Jadranka Plužarić"</t>
  </si>
  <si>
    <t>97068247955</t>
  </si>
  <si>
    <t>Ustanova za zdravstvenu njegu u kući "Katica Milišić-Zečević"</t>
  </si>
  <si>
    <t>69295147492</t>
  </si>
  <si>
    <t>Ustanova za zdravstvenu njegu u kući "Slanovic"</t>
  </si>
  <si>
    <t>07003711418</t>
  </si>
  <si>
    <t>Ustanova za zdravstvenu njegu u kući "Spomenka Kurina"</t>
  </si>
  <si>
    <t>53412105945</t>
  </si>
  <si>
    <t>Ustanova za zdravstvenu njegu u kući "Željka Franjić"</t>
  </si>
  <si>
    <t>19933477947</t>
  </si>
  <si>
    <t>Privatna praksa fizikalne terapije i rehabilitacije Josip Štimac, fizioterapeut</t>
  </si>
  <si>
    <t>Buzet</t>
  </si>
  <si>
    <t>208820884</t>
  </si>
  <si>
    <t>38732377159</t>
  </si>
  <si>
    <t>Privatna praksa fizikalne terapije i rehabilitacije Natalija Bugarin, viši fizikalni terapeut</t>
  </si>
  <si>
    <t>00174126233</t>
  </si>
  <si>
    <t>Ustanova za zdravstvenu njegu u kući "ELEONORA"</t>
  </si>
  <si>
    <t>popuna Mreže srpanj; KV</t>
  </si>
  <si>
    <t>24398566642</t>
  </si>
  <si>
    <t>Ustanova za zdravstvenu njegu u kući "KATURE"</t>
  </si>
  <si>
    <t>56999072672</t>
  </si>
  <si>
    <t>Ustanova za zdravstvenu njegu u kući "ZLATNE RUKE"</t>
  </si>
  <si>
    <t>Fojbon 5</t>
  </si>
  <si>
    <t>19730144183</t>
  </si>
  <si>
    <t>Ustanova za zdravstvenu njegu u kući "Filomena Lovrić"</t>
  </si>
  <si>
    <t>Pakrac</t>
  </si>
  <si>
    <t>378737872</t>
  </si>
  <si>
    <t>19513242937</t>
  </si>
  <si>
    <t>Lječilište Veli Lošinj</t>
  </si>
  <si>
    <t>03697343824</t>
  </si>
  <si>
    <t>Privatna fizikalna terapija i rehabilitacija Vrban Ruža, fizioterapeut</t>
  </si>
  <si>
    <t>Crikvenica</t>
  </si>
  <si>
    <t>41609886607</t>
  </si>
  <si>
    <t>Privatna praksa fizikalne terapije i rehabilitacije Jadranka Vučinić, fizioterapeut</t>
  </si>
  <si>
    <t>Vrbovsko, Čabar, Delnice</t>
  </si>
  <si>
    <t>067706770</t>
  </si>
  <si>
    <t>12827747550</t>
  </si>
  <si>
    <t>Privatna praksa fizikalne terapije i rehabilitacije Jasna Vidas, viši fizioterapeut</t>
  </si>
  <si>
    <t>470247029</t>
  </si>
  <si>
    <t>58271960740</t>
  </si>
  <si>
    <t>Privatna praksa fizikalne terapije i rehabilitacije Tatjana Stakić, viši fizioterapeut</t>
  </si>
  <si>
    <t>16163878664</t>
  </si>
  <si>
    <t>Ustanova za zdravstvenu njegu i rehabilitaciju u kući "Helena Smokrović"</t>
  </si>
  <si>
    <t>95523247914</t>
  </si>
  <si>
    <t>Ustanova za zdravstvenu njegu u kući "Dijana Ban"</t>
  </si>
  <si>
    <t>Ustanova za zdravstvenu njegu u kući "Gordana Vlastelić"</t>
  </si>
  <si>
    <t>75836222756</t>
  </si>
  <si>
    <t>Ustanova za zdravstvenu njegu u kući "Gordana Vuković"</t>
  </si>
  <si>
    <t>75346267755</t>
  </si>
  <si>
    <t>Ustanova za zdravstvenu njegu u kući "Jasna Pavačić"</t>
  </si>
  <si>
    <t>07624494717</t>
  </si>
  <si>
    <t>Ustanova za zdravstvenu njegu u kući "Magda Čutić"</t>
  </si>
  <si>
    <t>77440652534</t>
  </si>
  <si>
    <t>Ustanova za zdravstvenu njegu u kući "Melem"</t>
  </si>
  <si>
    <t>72952668295</t>
  </si>
  <si>
    <t>Ustanova za zdravstvenu njegu u kući "Slavica i Vedran Dekanić"</t>
  </si>
  <si>
    <t>92282534611</t>
  </si>
  <si>
    <t>Ustanova za zdravstvenu njegu u kući "Žeravica"</t>
  </si>
  <si>
    <t>04391593913</t>
  </si>
  <si>
    <t>Privatna praksa fizikalne terapije Vedrana Juretić, bacc. Physioth.</t>
  </si>
  <si>
    <t>Mije Stuparića 61</t>
  </si>
  <si>
    <t>95033899042</t>
  </si>
  <si>
    <t>Ustanova za zdravstvenu njegu u kući "Sertić"</t>
  </si>
  <si>
    <t>371337135</t>
  </si>
  <si>
    <t>34042377173</t>
  </si>
  <si>
    <t>Ustanova za zdravstvenu njegu u kući "Zrinus"</t>
  </si>
  <si>
    <t>87571440548</t>
  </si>
  <si>
    <t>Ustanova za zdr. njegu i rehab. u kući "Vesna Najhajzler i Dubravka Bračun"</t>
  </si>
  <si>
    <t>43707725134</t>
  </si>
  <si>
    <t>Ustanova za zdravstvenu njegu u kući "JELICA GAJGER"</t>
  </si>
  <si>
    <t>392239221</t>
  </si>
  <si>
    <t>20854944015</t>
  </si>
  <si>
    <t>Ustanova za zdravstvenu njegu u kući "Majanović"</t>
  </si>
  <si>
    <t>44692965173</t>
  </si>
  <si>
    <t>Ustanova za zdravstvenu njegu u kući "MARIJA MUSA"</t>
  </si>
  <si>
    <t>Kolodvorska 13, Donji Andrijevci; Slavonski Brod</t>
  </si>
  <si>
    <t>324132417</t>
  </si>
  <si>
    <t>32259088850</t>
  </si>
  <si>
    <t>Ustanova za zdravstvenu njegu u kući "Marko Žilić"</t>
  </si>
  <si>
    <t>Blok b6, Trnjani; Slavonski Brod</t>
  </si>
  <si>
    <t>222622261</t>
  </si>
  <si>
    <t>23428712549</t>
  </si>
  <si>
    <t>Privatna praksa fizikalne terapije Ante Šućur, viši fizioterapeut</t>
  </si>
  <si>
    <t>067606768</t>
  </si>
  <si>
    <t>66123457912</t>
  </si>
  <si>
    <t>Privatna praksa fizikalne terapije i rehabilitacije Ines Đipalo Krolo, viši fizikalni terapeut</t>
  </si>
  <si>
    <t>266826687</t>
  </si>
  <si>
    <t>52123989373</t>
  </si>
  <si>
    <t>Privatna praksa fizikalne terapije Mirko Milić</t>
  </si>
  <si>
    <t>Solin</t>
  </si>
  <si>
    <t>10643905243</t>
  </si>
  <si>
    <t>Ustanova za zdravstvenu njegu "Florence"</t>
  </si>
  <si>
    <t>18349092215</t>
  </si>
  <si>
    <t>Ustanova za zdravstvenu njegu u kući "Iva"</t>
  </si>
  <si>
    <t>21621881901</t>
  </si>
  <si>
    <t>Ustanova za zdravstvenu njegu u kući "Octavius"</t>
  </si>
  <si>
    <t>Kaštela</t>
  </si>
  <si>
    <t>34221575987</t>
  </si>
  <si>
    <t>Ustanova za zdravstvenu njegu u kući "Priska Med"</t>
  </si>
  <si>
    <t xml:space="preserve">Hvar </t>
  </si>
  <si>
    <t>05446749548</t>
  </si>
  <si>
    <t>Ustanova za zdravstvenu njegu u kući "Sano"</t>
  </si>
  <si>
    <t>85886424548</t>
  </si>
  <si>
    <t>Ustanova za zdravstvenu njegu u kući "Sestra Ana"</t>
  </si>
  <si>
    <t>Put Sv. Ane 6</t>
  </si>
  <si>
    <t>13743672628</t>
  </si>
  <si>
    <t>Ustanova za zdravstvenu njegu u kući "Tanja"</t>
  </si>
  <si>
    <t>16657952476</t>
  </si>
  <si>
    <t>Ustanova za zdravstvenu njegu u kući "Vita"</t>
  </si>
  <si>
    <t>Jerolima Miše 29, Split; Makarska</t>
  </si>
  <si>
    <t>Vrgorac</t>
  </si>
  <si>
    <t>346134617</t>
  </si>
  <si>
    <t>99772052810</t>
  </si>
  <si>
    <t>Privatna praksa fizikalne terapije Ante Erceg, prvostupnik fizioterapeut</t>
  </si>
  <si>
    <t>56000519071</t>
  </si>
  <si>
    <t>Privatna praksa fizikalne terapije i rehabilitacije Borka Rončević viši fizioterapeut</t>
  </si>
  <si>
    <t>45309822611</t>
  </si>
  <si>
    <t>Ustanova za zdravstvenu njegu u kući "Genus"</t>
  </si>
  <si>
    <t>3 všs od 1.2.2018.; želi samo SSS</t>
  </si>
  <si>
    <t>1 všs od 1.2.2018.; želi SSS</t>
  </si>
  <si>
    <t>031703178</t>
  </si>
  <si>
    <t>51961121372</t>
  </si>
  <si>
    <t>Privatna fizikalna terapija i rehabilitacija Renata Zrinski, fizioterapeut</t>
  </si>
  <si>
    <t>Novi Marof</t>
  </si>
  <si>
    <t xml:space="preserve">fizikalna terapija u kući </t>
  </si>
  <si>
    <t>031403140</t>
  </si>
  <si>
    <t>38999840989</t>
  </si>
  <si>
    <t>Privatna praksa fizikalne terapije i rehabilitacije Nina Srdarević, viši fizioterapeutski tehničar</t>
  </si>
  <si>
    <t>355135515</t>
  </si>
  <si>
    <t>34472848083</t>
  </si>
  <si>
    <t>Ustanova za zdravstvenu njegu Lekić</t>
  </si>
  <si>
    <t>Ludbreg</t>
  </si>
  <si>
    <t>78491632623</t>
  </si>
  <si>
    <t>Ustanova za zdravstvenu njegu u kući "Kancijan"</t>
  </si>
  <si>
    <t>Ustanova za zdravstvenu njegu u kući "Ad Manus"</t>
  </si>
  <si>
    <t>Nikolina Suhić na određeno do 31.12.2018</t>
  </si>
  <si>
    <t>93638912898</t>
  </si>
  <si>
    <t>Ustanova za zdravstvenu njegu u kući "Mira Fernbach"</t>
  </si>
  <si>
    <t>Križnog puta 75a, Nuštar; Vukovar</t>
  </si>
  <si>
    <t>Ustanova za zdravstvenu njegu u kući "Nevenka Šarac"</t>
  </si>
  <si>
    <t>73397754676</t>
  </si>
  <si>
    <t>Zdravstvena ustanova za njegu u kući "Ljubica"</t>
  </si>
  <si>
    <t>obavijest da od 1.1.2019. ne radi fizikalnu u kući</t>
  </si>
  <si>
    <t>289328934</t>
  </si>
  <si>
    <t>38244163316</t>
  </si>
  <si>
    <t>Privatna praksa fizikalne terapije Gordana Vukelić</t>
  </si>
  <si>
    <t>325932590</t>
  </si>
  <si>
    <t>52025355027</t>
  </si>
  <si>
    <t>Ustanova za zdravstvenu njegu u kući "Baturina"</t>
  </si>
  <si>
    <t>79852148543</t>
  </si>
  <si>
    <t>Ustanova za zdravstvenu njegu u kući "Sara"</t>
  </si>
  <si>
    <t>91178389968</t>
  </si>
  <si>
    <t>Ustanova za zdravstvenu njegu "Luce"</t>
  </si>
  <si>
    <t>Benkovac</t>
  </si>
  <si>
    <t>Antuna Barca 3, Zadar; Pag</t>
  </si>
  <si>
    <t>94014543895</t>
  </si>
  <si>
    <t>Zdravstvena ustanova za njegu i rehabilitaciju u kući "Vitalis"</t>
  </si>
  <si>
    <t>Biograd</t>
  </si>
  <si>
    <t>36183914394</t>
  </si>
  <si>
    <t>"Privatna praksa fizikalne terapije i rehabilitacije Željko Čop, viši fizikalni terapeut"</t>
  </si>
  <si>
    <t>68594282757</t>
  </si>
  <si>
    <t>Privatna praksa fizikalne terapije Anita Rajković Markulin, viši fizioterapeut</t>
  </si>
  <si>
    <t>032403240</t>
  </si>
  <si>
    <t>64618217271</t>
  </si>
  <si>
    <t>Privatna praksa fizikalne terapije i rehabilitacije "Marija Fakin" viši fizioterapeut</t>
  </si>
  <si>
    <t>087008700</t>
  </si>
  <si>
    <t>54655973830</t>
  </si>
  <si>
    <t>Privatna praksa fizikalne terapije i rehabilitacije Dražen Miočević</t>
  </si>
  <si>
    <t>087108712</t>
  </si>
  <si>
    <t>11801681783</t>
  </si>
  <si>
    <t>Privatna praksa fizikalne terapije i rehabilitacije Tomislav Pleša, viši fizikalni terapeut</t>
  </si>
  <si>
    <t>68224530564</t>
  </si>
  <si>
    <t>Privatna praksa fizikalne terapije Sašo Jakimovski, prvostupnik terapeut</t>
  </si>
  <si>
    <t>840784074</t>
  </si>
  <si>
    <t>41502703836</t>
  </si>
  <si>
    <t>Privatna praksa za fizikalnu terapiju i rehabilitaciju "Malinovsky Vlasta"</t>
  </si>
  <si>
    <t>Vrbovec</t>
  </si>
  <si>
    <r>
      <t xml:space="preserve">Rješenje do </t>
    </r>
    <r>
      <rPr>
        <b/>
        <sz val="8"/>
        <color rgb="FFFF0000"/>
        <rFont val="Arial"/>
        <family val="2"/>
        <charset val="238"/>
      </rPr>
      <t>31.12.2018.</t>
    </r>
  </si>
  <si>
    <t>97180038384</t>
  </si>
  <si>
    <t>Privatna ustanova za zdravstvenu njegu i rehabilitaciju "TOBIA"</t>
  </si>
  <si>
    <t>26892198671</t>
  </si>
  <si>
    <t>Ustanova za zdravstvenu njegu "ASTIH"</t>
  </si>
  <si>
    <t>Ivanić Grad</t>
  </si>
  <si>
    <t>051405148</t>
  </si>
  <si>
    <t>03784325444</t>
  </si>
  <si>
    <t>Ustanova za zdravstvenu njegu i rehabilitaciju "ZORICA"</t>
  </si>
  <si>
    <t>003800385</t>
  </si>
  <si>
    <t>64192076379</t>
  </si>
  <si>
    <t xml:space="preserve">Ustanova za zdravstvenu njegu u kući  </t>
  </si>
  <si>
    <t>74409520825</t>
  </si>
  <si>
    <t>Ustanova za zdravstvenu njegu u kući  "ANIMA VITA"</t>
  </si>
  <si>
    <t>33101951956</t>
  </si>
  <si>
    <t>Ustanova za zdravstvenu njegu u kući  "ARITHERA"</t>
  </si>
  <si>
    <t>Zelina</t>
  </si>
  <si>
    <t>84474284756</t>
  </si>
  <si>
    <t>Ustanova za zdravstvenu njegu u kući  "ĆORLUKA"</t>
  </si>
  <si>
    <t>89636062156</t>
  </si>
  <si>
    <t>Ustanova za zdravstvenu njegu u kući  "DOMNIUS"</t>
  </si>
  <si>
    <t>36736543496</t>
  </si>
  <si>
    <t>Ustanova za zdravstvenu njegu u kući  "KERN"</t>
  </si>
  <si>
    <t>75366291045</t>
  </si>
  <si>
    <t>Ustanova za zdravstvenu njegu u kući  "MEDEOR"</t>
  </si>
  <si>
    <t>Koturaška 1, Zagreb; Kutina; Jastrebarsko</t>
  </si>
  <si>
    <t>87464535308</t>
  </si>
  <si>
    <t>Ustanova za zdravstvenu njegu u kući  "NENSI"</t>
  </si>
  <si>
    <t>Čazma</t>
  </si>
  <si>
    <t>71157024463</t>
  </si>
  <si>
    <t>Ustanova za zdravstvenu njegu u kući  "REMEDIUM"</t>
  </si>
  <si>
    <t>43612024555</t>
  </si>
  <si>
    <t>Ustanova za zdravstvenu njegu u kući "BETA"</t>
  </si>
  <si>
    <t>33917292211</t>
  </si>
  <si>
    <t>Ustanova za zdravstvenu njegu u kući "MEDIALIS"</t>
  </si>
  <si>
    <t>70182194326</t>
  </si>
  <si>
    <t>Ustanova za zdravstvenu njegu u kući "SESTRA MACA"</t>
  </si>
  <si>
    <t xml:space="preserve">Zaprešić </t>
  </si>
  <si>
    <t>Klanjec</t>
  </si>
  <si>
    <t>85746789721</t>
  </si>
  <si>
    <t>Ustanova za zdravstvenu njegu u kući i rehabilitaciju "TIBIA"</t>
  </si>
  <si>
    <t>362136211</t>
  </si>
  <si>
    <t>77232118635</t>
  </si>
  <si>
    <t xml:space="preserve">Ustanova za zdravstvenu njegu u kući Njega i skrb </t>
  </si>
  <si>
    <t>dz - dom zdravlja</t>
  </si>
  <si>
    <t>ftpp - privatna praksa fizikalne terapije u kući</t>
  </si>
  <si>
    <t>ftu - ustanova za fizikalnu terapiju u kući</t>
  </si>
  <si>
    <t>lab - medicinsko-biokemijski laboratorij</t>
  </si>
  <si>
    <t>pol - poliklinika</t>
  </si>
  <si>
    <t>ppv, ppz - privatna specijalistička ordinacija</t>
  </si>
  <si>
    <t>zjz - zavod za javno zdravstvo i Hrvatski zavod za transfuzijsku medicinu</t>
  </si>
  <si>
    <t>Poliklinika Oxy</t>
  </si>
  <si>
    <t>Poliklinika Marija</t>
  </si>
  <si>
    <t>Poliklinika Slavonija</t>
  </si>
  <si>
    <t>Poliklinika Škvorc</t>
  </si>
  <si>
    <t>Poliklinika BetaPlus</t>
  </si>
  <si>
    <t>Poliklinika Apnea Diagnostika*</t>
  </si>
  <si>
    <t>Hiperbarična oksigenoterapija</t>
  </si>
  <si>
    <t>Humana reprodukcija</t>
  </si>
  <si>
    <t>Neurologija</t>
  </si>
  <si>
    <t>SK109</t>
  </si>
  <si>
    <t>IF003</t>
  </si>
  <si>
    <t>IVF/ICSI u prirodnom ciklusu</t>
  </si>
  <si>
    <t>IF004</t>
  </si>
  <si>
    <t>IVF/ICSI u stimuliranom ciklusu - blagi protokol</t>
  </si>
  <si>
    <t>IF005</t>
  </si>
  <si>
    <t>IVF/ICSI u stimuliranom ciklusu - standardni protokol</t>
  </si>
  <si>
    <t>NR005</t>
  </si>
  <si>
    <t>Polisomnografija - odrasla osoba</t>
  </si>
  <si>
    <t xml:space="preserve">Zagreb </t>
  </si>
  <si>
    <t>Ul. Kneza Mislava 2</t>
  </si>
  <si>
    <t>Prominska ul.</t>
  </si>
  <si>
    <t>Malinska 1</t>
  </si>
  <si>
    <t>Avenija Većeslava Holjevca 23</t>
  </si>
  <si>
    <t>Radnička cesta 57</t>
  </si>
  <si>
    <t>Avenija G. Šuška 6, KB Dubrava</t>
  </si>
  <si>
    <t>Gajevo šetalište 21</t>
  </si>
  <si>
    <t>Kochova 1a, (Mornarička bolnica)</t>
  </si>
  <si>
    <t>Dr. Roka Mišetića 2</t>
  </si>
  <si>
    <t>PET CT</t>
  </si>
  <si>
    <t>NM067
NM068</t>
  </si>
  <si>
    <t>NM067 PET/CT s F-18 FDG-om
NM068 PET/CT s F-18 cholinom</t>
  </si>
  <si>
    <t>Strossmayera 141</t>
  </si>
  <si>
    <t>Krešimirova 42</t>
  </si>
  <si>
    <t>Dijagnostika (postupci)</t>
  </si>
  <si>
    <t>Croatia poliklinika</t>
  </si>
  <si>
    <t>Specijalna bolnica Agram</t>
  </si>
  <si>
    <t>Trnjanska cesta 108</t>
  </si>
  <si>
    <t>Trnjanska cesta 109</t>
  </si>
  <si>
    <t>Trnjanska cesta 110</t>
  </si>
  <si>
    <t>CT005</t>
  </si>
  <si>
    <t xml:space="preserve">MSCT koronarografija </t>
  </si>
  <si>
    <t>KD017</t>
  </si>
  <si>
    <t xml:space="preserve">Koronarografija </t>
  </si>
  <si>
    <t>KD019</t>
  </si>
  <si>
    <t xml:space="preserve">Perkutana koronarna intervencija (PCI) </t>
  </si>
  <si>
    <t>89718348767</t>
  </si>
  <si>
    <t>366836684</t>
  </si>
  <si>
    <t>Specijalistička ordinacija dentalne medicine za ortodonciju mr.sc. Emin Neziri, dr.med.dent.,spec. ortodoncije, Garešnica, Vladimira Nazora 17</t>
  </si>
  <si>
    <t>Vladimira Nazora 17</t>
  </si>
  <si>
    <t>366436643</t>
  </si>
  <si>
    <t>366636669</t>
  </si>
  <si>
    <t>366736671</t>
  </si>
  <si>
    <t>Specijalistička ordinacija dentalne medicine za ortodonciju Tanja Sikora, dr.med.dent.,spec. ortodoncije, Stjepana Radića 46, Osijek</t>
  </si>
  <si>
    <t>Stjepana Radića 46</t>
  </si>
  <si>
    <t>Specijalistička ordinacija dentalne medicine za ortodonciju Petra Džapo, univ.mag.med. spec.ortodoncije,Osijek,Gundulićeva 36 c</t>
  </si>
  <si>
    <t>Gundulićeva 36 c</t>
  </si>
  <si>
    <t>Specijalistička ordinacija dentalne medicine za ortodonciju Ante Prlić, dr.med.dent., spec.ortodoncije</t>
  </si>
  <si>
    <t>Vodenička 27</t>
  </si>
  <si>
    <t>Kaštel Kambelovac</t>
  </si>
  <si>
    <t>Ulica dr. Franje Tuđmana 594</t>
  </si>
  <si>
    <t>367036703</t>
  </si>
  <si>
    <t>367336723</t>
  </si>
  <si>
    <t>Specijalistička ordinacija dentalne medicine za ortodonciju Antonija Kujundžić, dr.med.dent., spec.ortodoncije, Imotski, Brune Bušića 57</t>
  </si>
  <si>
    <t>Brune Bušića 57</t>
  </si>
  <si>
    <t>Poliklinika LUKŠIĆ</t>
  </si>
  <si>
    <t>Kaštel Lukšić</t>
  </si>
  <si>
    <t>Cesta Dr.F. Tuđmana 551</t>
  </si>
  <si>
    <t>366936697</t>
  </si>
  <si>
    <t>Privatna specijalistička stomatološka ordinacija  za ortodonciju Slobodan Bukić, dr.stom.,spec. ortodont, Šibenik, S. Radića 54a/IV</t>
  </si>
  <si>
    <t>S. Radića 54a/IV</t>
  </si>
  <si>
    <t>Donja Stubica, Pregrada, Klanjac, Bedekovčica, Krapina, Zlatar</t>
  </si>
  <si>
    <t>374137412</t>
  </si>
  <si>
    <t>Privatna praksa fizikalne terapije i rehabilitacije Dalibor Malinovsky</t>
  </si>
  <si>
    <t>64843905414</t>
  </si>
  <si>
    <t>374037400</t>
  </si>
  <si>
    <t>08802396407</t>
  </si>
  <si>
    <t>Specijalistička oftalmološka ordinacija Jasenka Petrović Jurčević, dr.med.spec. oftalmologije</t>
  </si>
  <si>
    <t>Omladinska 25</t>
  </si>
  <si>
    <t>Psihijatrija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</si>
</sst>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/;@"/>
    <numFmt numFmtId="165" formatCode="#,##0.0"/>
    <numFmt numFmtId="166" formatCode="00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7"/>
      <color rgb="FF58595B"/>
      <name val="Arial"/>
      <family val="2"/>
      <charset val="238"/>
    </font>
    <font>
      <b/>
      <sz val="7"/>
      <color rgb="FF58595B"/>
      <name val="Arial"/>
      <family val="2"/>
      <charset val="238"/>
    </font>
    <font>
      <sz val="10"/>
      <name val="Times New Roman"/>
      <family val="1"/>
      <charset val="238"/>
    </font>
    <font>
      <sz val="7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6.5"/>
      <color rgb="FF58595B"/>
      <name val="Arial"/>
      <family val="2"/>
      <charset val="238"/>
    </font>
    <font>
      <b/>
      <u/>
      <sz val="7"/>
      <color rgb="FF58595B"/>
      <name val="Arial"/>
      <family val="2"/>
      <charset val="238"/>
    </font>
    <font>
      <sz val="8"/>
      <color rgb="FF58595B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vertAlign val="superscript"/>
      <sz val="8"/>
      <color rgb="FF58595B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rgb="FF555555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7" fillId="0" borderId="0"/>
    <xf numFmtId="0" fontId="18" fillId="0" borderId="0"/>
  </cellStyleXfs>
  <cellXfs count="291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3" fontId="2" fillId="0" borderId="0" xfId="1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right" vertical="center" wrapText="1"/>
    </xf>
    <xf numFmtId="4" fontId="2" fillId="3" borderId="8" xfId="2" applyNumberFormat="1" applyFont="1" applyFill="1" applyBorder="1" applyAlignment="1">
      <alignment horizontal="center" vertical="center" wrapText="1"/>
    </xf>
    <xf numFmtId="4" fontId="2" fillId="3" borderId="9" xfId="2" applyNumberFormat="1" applyFont="1" applyFill="1" applyBorder="1" applyAlignment="1">
      <alignment horizontal="center" vertical="center" wrapText="1"/>
    </xf>
    <xf numFmtId="4" fontId="2" fillId="3" borderId="10" xfId="2" applyNumberFormat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4" fontId="2" fillId="4" borderId="13" xfId="3" applyNumberFormat="1" applyFont="1" applyFill="1" applyBorder="1" applyAlignment="1">
      <alignment horizontal="center" vertical="center" wrapText="1"/>
    </xf>
    <xf numFmtId="4" fontId="2" fillId="0" borderId="9" xfId="3" applyNumberFormat="1" applyFont="1" applyFill="1" applyBorder="1" applyAlignment="1">
      <alignment horizontal="center" vertical="center" wrapText="1"/>
    </xf>
    <xf numFmtId="3" fontId="2" fillId="0" borderId="10" xfId="2" applyNumberFormat="1" applyFont="1" applyFill="1" applyBorder="1" applyAlignment="1">
      <alignment horizontal="left" vertical="center" wrapText="1"/>
    </xf>
    <xf numFmtId="3" fontId="2" fillId="4" borderId="13" xfId="2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horizontal="center" vertical="center" wrapText="1"/>
    </xf>
    <xf numFmtId="4" fontId="2" fillId="0" borderId="0" xfId="3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left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49" fontId="2" fillId="5" borderId="15" xfId="1" applyNumberFormat="1" applyFont="1" applyFill="1" applyBorder="1" applyAlignment="1">
      <alignment horizontal="center" vertical="center" wrapText="1"/>
    </xf>
    <xf numFmtId="49" fontId="2" fillId="6" borderId="15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2" fillId="2" borderId="16" xfId="2" applyNumberFormat="1" applyFont="1" applyFill="1" applyBorder="1" applyAlignment="1">
      <alignment horizontal="center" vertical="center" wrapText="1"/>
    </xf>
    <xf numFmtId="0" fontId="2" fillId="2" borderId="0" xfId="2" applyNumberFormat="1" applyFont="1" applyFill="1" applyBorder="1" applyAlignment="1">
      <alignment horizontal="center" vertical="center" wrapText="1"/>
    </xf>
    <xf numFmtId="0" fontId="2" fillId="2" borderId="17" xfId="2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right" vertical="center" wrapText="1"/>
    </xf>
    <xf numFmtId="4" fontId="2" fillId="3" borderId="8" xfId="2" applyNumberFormat="1" applyFont="1" applyFill="1" applyBorder="1" applyAlignment="1">
      <alignment horizontal="left" vertical="center" wrapText="1"/>
    </xf>
    <xf numFmtId="4" fontId="2" fillId="0" borderId="18" xfId="2" applyNumberFormat="1" applyFont="1" applyFill="1" applyBorder="1" applyAlignment="1">
      <alignment horizontal="center" vertical="center" wrapText="1"/>
    </xf>
    <xf numFmtId="4" fontId="2" fillId="0" borderId="19" xfId="2" applyNumberFormat="1" applyFont="1" applyFill="1" applyBorder="1" applyAlignment="1">
      <alignment horizontal="center" vertical="center" wrapText="1"/>
    </xf>
    <xf numFmtId="4" fontId="2" fillId="0" borderId="20" xfId="2" applyNumberFormat="1" applyFont="1" applyFill="1" applyBorder="1" applyAlignment="1">
      <alignment horizontal="center" vertical="center" wrapText="1"/>
    </xf>
    <xf numFmtId="4" fontId="2" fillId="0" borderId="5" xfId="2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4" fontId="2" fillId="4" borderId="22" xfId="3" applyNumberFormat="1" applyFont="1" applyFill="1" applyBorder="1" applyAlignment="1">
      <alignment horizontal="center" vertical="center" wrapText="1"/>
    </xf>
    <xf numFmtId="4" fontId="2" fillId="0" borderId="23" xfId="3" applyNumberFormat="1" applyFont="1" applyFill="1" applyBorder="1" applyAlignment="1">
      <alignment horizontal="center" vertical="center" wrapText="1"/>
    </xf>
    <xf numFmtId="3" fontId="2" fillId="0" borderId="24" xfId="1" applyNumberFormat="1" applyFont="1" applyFill="1" applyBorder="1" applyAlignment="1">
      <alignment horizontal="left" vertical="center" wrapText="1"/>
    </xf>
    <xf numFmtId="3" fontId="2" fillId="4" borderId="22" xfId="2" applyNumberFormat="1" applyFont="1" applyFill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3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49" fontId="2" fillId="0" borderId="26" xfId="1" applyNumberFormat="1" applyFont="1" applyFill="1" applyBorder="1" applyAlignment="1">
      <alignment horizontal="center" vertical="center"/>
    </xf>
    <xf numFmtId="49" fontId="2" fillId="7" borderId="15" xfId="1" applyNumberFormat="1" applyFont="1" applyFill="1" applyBorder="1" applyAlignment="1">
      <alignment horizontal="center" vertical="center" wrapText="1"/>
    </xf>
    <xf numFmtId="49" fontId="2" fillId="8" borderId="15" xfId="1" applyNumberFormat="1" applyFont="1" applyFill="1" applyBorder="1" applyAlignment="1">
      <alignment horizontal="center" vertical="center"/>
    </xf>
    <xf numFmtId="49" fontId="2" fillId="4" borderId="15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2" applyNumberFormat="1" applyFont="1" applyFill="1" applyBorder="1" applyAlignment="1">
      <alignment horizontal="left" vertical="center" wrapText="1"/>
    </xf>
    <xf numFmtId="3" fontId="2" fillId="9" borderId="8" xfId="2" applyNumberFormat="1" applyFont="1" applyFill="1" applyBorder="1" applyAlignment="1">
      <alignment horizontal="left" vertical="center" wrapText="1"/>
    </xf>
    <xf numFmtId="4" fontId="2" fillId="9" borderId="18" xfId="2" applyNumberFormat="1" applyFont="1" applyFill="1" applyBorder="1" applyAlignment="1">
      <alignment horizontal="right" vertical="center" wrapText="1"/>
    </xf>
    <xf numFmtId="4" fontId="2" fillId="0" borderId="27" xfId="2" applyNumberFormat="1" applyFont="1" applyFill="1" applyBorder="1" applyAlignment="1">
      <alignment horizontal="right" vertical="center" wrapText="1"/>
    </xf>
    <xf numFmtId="3" fontId="2" fillId="7" borderId="8" xfId="1" applyNumberFormat="1" applyFont="1" applyFill="1" applyBorder="1" applyAlignment="1">
      <alignment horizontal="left" vertical="center"/>
    </xf>
    <xf numFmtId="4" fontId="2" fillId="7" borderId="28" xfId="1" applyNumberFormat="1" applyFont="1" applyFill="1" applyBorder="1" applyAlignment="1">
      <alignment horizontal="center" vertical="center"/>
    </xf>
    <xf numFmtId="4" fontId="2" fillId="7" borderId="29" xfId="1" applyNumberFormat="1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center" vertical="center" wrapText="1"/>
    </xf>
    <xf numFmtId="3" fontId="2" fillId="4" borderId="19" xfId="2" applyNumberFormat="1" applyFont="1" applyFill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49" fontId="3" fillId="10" borderId="0" xfId="1" applyNumberFormat="1" applyFont="1" applyFill="1" applyBorder="1" applyAlignment="1">
      <alignment horizontal="left" vertical="center"/>
    </xf>
    <xf numFmtId="49" fontId="2" fillId="10" borderId="0" xfId="1" applyNumberFormat="1" applyFont="1" applyFill="1" applyBorder="1" applyAlignment="1">
      <alignment horizontal="left" vertical="center"/>
    </xf>
    <xf numFmtId="49" fontId="2" fillId="10" borderId="0" xfId="1" applyNumberFormat="1" applyFont="1" applyFill="1" applyBorder="1" applyAlignment="1">
      <alignment horizontal="center" vertical="center" wrapText="1"/>
    </xf>
    <xf numFmtId="49" fontId="2" fillId="10" borderId="0" xfId="1" applyNumberFormat="1" applyFont="1" applyFill="1" applyBorder="1" applyAlignment="1">
      <alignment horizontal="left" vertical="center" wrapText="1"/>
    </xf>
    <xf numFmtId="4" fontId="2" fillId="0" borderId="31" xfId="2" applyNumberFormat="1" applyFont="1" applyFill="1" applyBorder="1" applyAlignment="1">
      <alignment horizontal="center" vertical="center" wrapText="1"/>
    </xf>
    <xf numFmtId="4" fontId="2" fillId="9" borderId="28" xfId="2" applyNumberFormat="1" applyFont="1" applyFill="1" applyBorder="1" applyAlignment="1">
      <alignment horizontal="right" vertical="center" wrapText="1"/>
    </xf>
    <xf numFmtId="4" fontId="2" fillId="7" borderId="18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2" fillId="12" borderId="5" xfId="2" applyNumberFormat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 textRotation="90"/>
    </xf>
    <xf numFmtId="0" fontId="2" fillId="0" borderId="5" xfId="2" applyNumberFormat="1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horizontal="center" vertical="center" wrapText="1"/>
    </xf>
    <xf numFmtId="3" fontId="2" fillId="0" borderId="17" xfId="2" applyNumberFormat="1" applyFont="1" applyFill="1" applyBorder="1" applyAlignment="1">
      <alignment horizontal="right" vertical="center" wrapText="1"/>
    </xf>
    <xf numFmtId="4" fontId="2" fillId="0" borderId="33" xfId="2" applyNumberFormat="1" applyFont="1" applyFill="1" applyBorder="1" applyAlignment="1">
      <alignment horizontal="right" vertical="center" wrapText="1"/>
    </xf>
    <xf numFmtId="4" fontId="2" fillId="0" borderId="16" xfId="2" applyNumberFormat="1" applyFont="1" applyFill="1" applyBorder="1" applyAlignment="1">
      <alignment horizontal="right" vertical="center" wrapText="1"/>
    </xf>
    <xf numFmtId="3" fontId="2" fillId="0" borderId="17" xfId="1" applyNumberFormat="1" applyFont="1" applyFill="1" applyBorder="1" applyAlignment="1">
      <alignment horizontal="right" vertical="center"/>
    </xf>
    <xf numFmtId="4" fontId="2" fillId="0" borderId="33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4" fontId="2" fillId="4" borderId="19" xfId="3" applyNumberFormat="1" applyFont="1" applyFill="1" applyBorder="1" applyAlignment="1">
      <alignment horizontal="center" vertical="center" wrapText="1"/>
    </xf>
    <xf numFmtId="4" fontId="2" fillId="0" borderId="20" xfId="3" applyNumberFormat="1" applyFont="1" applyFill="1" applyBorder="1" applyAlignment="1">
      <alignment horizontal="center" vertical="center" wrapText="1"/>
    </xf>
    <xf numFmtId="3" fontId="2" fillId="0" borderId="30" xfId="3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center" wrapText="1"/>
    </xf>
    <xf numFmtId="4" fontId="3" fillId="0" borderId="35" xfId="1" applyNumberFormat="1" applyFont="1" applyFill="1" applyBorder="1" applyAlignment="1">
      <alignment horizontal="center" vertical="center" wrapText="1"/>
    </xf>
    <xf numFmtId="4" fontId="2" fillId="0" borderId="31" xfId="1" applyNumberFormat="1" applyFont="1" applyFill="1" applyBorder="1" applyAlignment="1">
      <alignment horizontal="right" vertical="center"/>
    </xf>
    <xf numFmtId="14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3" fillId="0" borderId="23" xfId="2" applyNumberFormat="1" applyFont="1" applyFill="1" applyBorder="1" applyAlignment="1">
      <alignment horizontal="center" vertical="center" wrapText="1"/>
    </xf>
    <xf numFmtId="3" fontId="3" fillId="0" borderId="23" xfId="2" applyNumberFormat="1" applyFont="1" applyFill="1" applyBorder="1" applyAlignment="1">
      <alignment horizontal="center" vertical="center" wrapText="1"/>
    </xf>
    <xf numFmtId="4" fontId="3" fillId="0" borderId="23" xfId="2" applyNumberFormat="1" applyFont="1" applyFill="1" applyBorder="1" applyAlignment="1">
      <alignment horizontal="center" vertical="center" wrapText="1"/>
    </xf>
    <xf numFmtId="4" fontId="3" fillId="14" borderId="23" xfId="2" applyNumberFormat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left" vertical="center" wrapText="1"/>
    </xf>
    <xf numFmtId="0" fontId="9" fillId="0" borderId="23" xfId="1" applyNumberFormat="1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center" vertical="center" wrapText="1"/>
    </xf>
    <xf numFmtId="166" fontId="9" fillId="0" borderId="23" xfId="1" applyNumberFormat="1" applyFont="1" applyFill="1" applyBorder="1" applyAlignment="1">
      <alignment horizontal="center" vertical="center" wrapText="1"/>
    </xf>
    <xf numFmtId="49" fontId="9" fillId="0" borderId="23" xfId="4" applyNumberFormat="1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 wrapText="1"/>
    </xf>
    <xf numFmtId="3" fontId="9" fillId="0" borderId="23" xfId="1" applyNumberFormat="1" applyFont="1" applyFill="1" applyBorder="1" applyAlignment="1">
      <alignment horizontal="center" vertical="center" wrapText="1"/>
    </xf>
    <xf numFmtId="164" fontId="9" fillId="0" borderId="23" xfId="1" applyNumberFormat="1" applyFont="1" applyFill="1" applyBorder="1" applyAlignment="1">
      <alignment horizontal="center" vertical="center"/>
    </xf>
    <xf numFmtId="0" fontId="9" fillId="0" borderId="23" xfId="4" applyNumberFormat="1" applyFont="1" applyFill="1" applyBorder="1" applyAlignment="1">
      <alignment horizontal="center" vertical="center" wrapText="1"/>
    </xf>
    <xf numFmtId="0" fontId="9" fillId="0" borderId="23" xfId="2" applyNumberFormat="1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165" fontId="9" fillId="0" borderId="23" xfId="2" applyNumberFormat="1" applyFont="1" applyFill="1" applyBorder="1" applyAlignment="1">
      <alignment horizontal="center" vertical="center" wrapText="1"/>
    </xf>
    <xf numFmtId="4" fontId="9" fillId="0" borderId="23" xfId="2" applyNumberFormat="1" applyFont="1" applyFill="1" applyBorder="1" applyAlignment="1">
      <alignment horizontal="right" vertical="center" wrapText="1"/>
    </xf>
    <xf numFmtId="4" fontId="9" fillId="0" borderId="23" xfId="2" applyNumberFormat="1" applyFont="1" applyFill="1" applyBorder="1" applyAlignment="1">
      <alignment vertical="center"/>
    </xf>
    <xf numFmtId="3" fontId="9" fillId="0" borderId="23" xfId="2" applyNumberFormat="1" applyFont="1" applyFill="1" applyBorder="1" applyAlignment="1">
      <alignment horizontal="right" vertical="center"/>
    </xf>
    <xf numFmtId="3" fontId="9" fillId="0" borderId="23" xfId="1" applyNumberFormat="1" applyFont="1" applyFill="1" applyBorder="1" applyAlignment="1">
      <alignment horizontal="center" vertical="center"/>
    </xf>
    <xf numFmtId="14" fontId="9" fillId="0" borderId="23" xfId="1" applyNumberFormat="1" applyFont="1" applyFill="1" applyBorder="1" applyAlignment="1">
      <alignment horizontal="center" vertical="center" wrapText="1"/>
    </xf>
    <xf numFmtId="4" fontId="9" fillId="0" borderId="23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49" fontId="9" fillId="0" borderId="23" xfId="5" applyNumberFormat="1" applyFont="1" applyFill="1" applyBorder="1" applyAlignment="1">
      <alignment horizontal="center" vertical="center" wrapText="1"/>
    </xf>
    <xf numFmtId="0" fontId="9" fillId="0" borderId="23" xfId="5" applyFont="1" applyFill="1" applyBorder="1" applyAlignment="1">
      <alignment horizontal="left" vertical="center" wrapText="1"/>
    </xf>
    <xf numFmtId="0" fontId="9" fillId="0" borderId="23" xfId="1" applyFont="1" applyFill="1" applyBorder="1" applyAlignment="1" applyProtection="1">
      <alignment horizontal="left" vertical="center" wrapText="1"/>
    </xf>
    <xf numFmtId="4" fontId="9" fillId="0" borderId="0" xfId="1" applyNumberFormat="1" applyFont="1" applyFill="1" applyAlignment="1">
      <alignment horizontal="center" vertical="center"/>
    </xf>
    <xf numFmtId="49" fontId="9" fillId="0" borderId="23" xfId="4" applyNumberFormat="1" applyFont="1" applyFill="1" applyBorder="1" applyAlignment="1">
      <alignment horizontal="center" vertical="center"/>
    </xf>
    <xf numFmtId="0" fontId="9" fillId="0" borderId="23" xfId="1" applyNumberFormat="1" applyFont="1" applyFill="1" applyBorder="1" applyAlignment="1" applyProtection="1">
      <alignment horizontal="left" vertical="center" wrapText="1"/>
    </xf>
    <xf numFmtId="4" fontId="9" fillId="0" borderId="23" xfId="1" applyNumberFormat="1" applyFont="1" applyFill="1" applyBorder="1" applyAlignment="1">
      <alignment horizontal="left" vertical="center" wrapText="1"/>
    </xf>
    <xf numFmtId="4" fontId="9" fillId="0" borderId="23" xfId="1" applyNumberFormat="1" applyFont="1" applyFill="1" applyBorder="1" applyAlignment="1">
      <alignment horizontal="center" vertical="center" wrapText="1"/>
    </xf>
    <xf numFmtId="49" fontId="9" fillId="0" borderId="23" xfId="4" applyNumberFormat="1" applyFont="1" applyFill="1" applyBorder="1" applyAlignment="1">
      <alignment horizontal="left" vertical="center" wrapText="1"/>
    </xf>
    <xf numFmtId="166" fontId="9" fillId="0" borderId="23" xfId="4" applyNumberFormat="1" applyFont="1" applyFill="1" applyBorder="1" applyAlignment="1">
      <alignment horizontal="center" vertical="center" wrapText="1"/>
    </xf>
    <xf numFmtId="2" fontId="9" fillId="0" borderId="23" xfId="1" applyNumberFormat="1" applyFont="1" applyFill="1" applyBorder="1" applyAlignment="1">
      <alignment horizontal="left" vertical="center" wrapText="1"/>
    </xf>
    <xf numFmtId="14" fontId="9" fillId="0" borderId="23" xfId="1" applyNumberFormat="1" applyFont="1" applyFill="1" applyBorder="1" applyAlignment="1">
      <alignment horizontal="center" vertical="center"/>
    </xf>
    <xf numFmtId="49" fontId="9" fillId="0" borderId="23" xfId="6" applyNumberFormat="1" applyFont="1" applyFill="1" applyBorder="1" applyAlignment="1">
      <alignment horizontal="center" vertical="center" wrapText="1"/>
    </xf>
    <xf numFmtId="3" fontId="9" fillId="0" borderId="23" xfId="6" applyNumberFormat="1" applyFont="1" applyFill="1" applyBorder="1" applyAlignment="1">
      <alignment horizontal="left" vertical="center" wrapText="1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5" applyFont="1" applyFill="1" applyBorder="1" applyAlignment="1">
      <alignment horizontal="center" vertical="center" wrapText="1"/>
    </xf>
    <xf numFmtId="3" fontId="9" fillId="0" borderId="23" xfId="5" applyNumberFormat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4" fontId="9" fillId="0" borderId="23" xfId="2" applyNumberFormat="1" applyFont="1" applyFill="1" applyBorder="1" applyAlignment="1">
      <alignment vertical="center" wrapText="1"/>
    </xf>
    <xf numFmtId="0" fontId="9" fillId="5" borderId="23" xfId="1" applyFont="1" applyFill="1" applyBorder="1" applyAlignment="1">
      <alignment horizontal="center" vertical="center"/>
    </xf>
    <xf numFmtId="0" fontId="9" fillId="5" borderId="23" xfId="1" applyFont="1" applyFill="1" applyBorder="1" applyAlignment="1">
      <alignment horizontal="left" vertical="center" wrapText="1"/>
    </xf>
    <xf numFmtId="0" fontId="9" fillId="5" borderId="23" xfId="1" applyNumberFormat="1" applyFont="1" applyFill="1" applyBorder="1" applyAlignment="1">
      <alignment horizontal="center" vertical="center" wrapText="1"/>
    </xf>
    <xf numFmtId="166" fontId="9" fillId="5" borderId="23" xfId="1" applyNumberFormat="1" applyFont="1" applyFill="1" applyBorder="1" applyAlignment="1">
      <alignment horizontal="center" vertical="center" wrapText="1"/>
    </xf>
    <xf numFmtId="49" fontId="9" fillId="5" borderId="23" xfId="1" applyNumberFormat="1" applyFont="1" applyFill="1" applyBorder="1" applyAlignment="1">
      <alignment horizontal="center" vertical="center"/>
    </xf>
    <xf numFmtId="3" fontId="9" fillId="0" borderId="23" xfId="2" applyNumberFormat="1" applyFont="1" applyFill="1" applyBorder="1" applyAlignment="1">
      <alignment horizontal="center" vertical="center" wrapText="1"/>
    </xf>
    <xf numFmtId="0" fontId="9" fillId="0" borderId="23" xfId="2" applyNumberFormat="1" applyFont="1" applyFill="1" applyBorder="1" applyAlignment="1">
      <alignment horizontal="left" vertical="center" wrapText="1"/>
    </xf>
    <xf numFmtId="14" fontId="9" fillId="0" borderId="23" xfId="2" applyNumberFormat="1" applyFont="1" applyFill="1" applyBorder="1" applyAlignment="1">
      <alignment horizontal="center" vertical="center" wrapText="1"/>
    </xf>
    <xf numFmtId="4" fontId="9" fillId="0" borderId="23" xfId="1" applyNumberFormat="1" applyFont="1" applyFill="1" applyBorder="1" applyAlignment="1">
      <alignment horizontal="left" vertical="center"/>
    </xf>
    <xf numFmtId="4" fontId="9" fillId="0" borderId="23" xfId="2" applyNumberFormat="1" applyFont="1" applyFill="1" applyBorder="1" applyAlignment="1">
      <alignment horizontal="right" vertical="center"/>
    </xf>
    <xf numFmtId="0" fontId="9" fillId="0" borderId="23" xfId="1" applyNumberFormat="1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1" applyNumberFormat="1" applyFont="1" applyFill="1" applyBorder="1" applyAlignment="1">
      <alignment horizontal="left" vertical="center" wrapText="1"/>
    </xf>
    <xf numFmtId="0" fontId="9" fillId="0" borderId="23" xfId="7" applyNumberFormat="1" applyFont="1" applyFill="1" applyBorder="1" applyAlignment="1">
      <alignment horizontal="left" vertical="center" wrapText="1"/>
    </xf>
    <xf numFmtId="3" fontId="9" fillId="0" borderId="23" xfId="1" applyNumberFormat="1" applyFont="1" applyFill="1" applyBorder="1" applyAlignment="1">
      <alignment horizontal="left" vertical="center" wrapText="1"/>
    </xf>
    <xf numFmtId="0" fontId="9" fillId="0" borderId="23" xfId="2" applyFont="1" applyFill="1" applyBorder="1" applyAlignment="1">
      <alignment horizontal="left" vertical="center" wrapText="1"/>
    </xf>
    <xf numFmtId="0" fontId="9" fillId="0" borderId="23" xfId="7" applyFont="1" applyFill="1" applyBorder="1" applyAlignment="1">
      <alignment horizontal="left" vertical="center" wrapText="1"/>
    </xf>
    <xf numFmtId="0" fontId="9" fillId="0" borderId="23" xfId="7" applyFont="1" applyFill="1" applyBorder="1" applyAlignment="1">
      <alignment horizontal="left" vertical="center"/>
    </xf>
    <xf numFmtId="49" fontId="9" fillId="0" borderId="23" xfId="5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49" fontId="9" fillId="5" borderId="23" xfId="4" applyNumberFormat="1" applyFont="1" applyFill="1" applyBorder="1" applyAlignment="1">
      <alignment horizontal="left" vertical="center" wrapText="1"/>
    </xf>
    <xf numFmtId="49" fontId="9" fillId="5" borderId="23" xfId="4" applyNumberFormat="1" applyFont="1" applyFill="1" applyBorder="1" applyAlignment="1">
      <alignment horizontal="center" vertical="center" wrapText="1"/>
    </xf>
    <xf numFmtId="166" fontId="9" fillId="5" borderId="23" xfId="4" applyNumberFormat="1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left" vertical="center" wrapText="1"/>
    </xf>
    <xf numFmtId="49" fontId="9" fillId="0" borderId="23" xfId="1" quotePrefix="1" applyNumberFormat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 applyProtection="1">
      <alignment horizontal="center" vertical="center" wrapText="1"/>
    </xf>
    <xf numFmtId="166" fontId="9" fillId="0" borderId="23" xfId="1" applyNumberFormat="1" applyFont="1" applyFill="1" applyBorder="1" applyAlignment="1" applyProtection="1">
      <alignment horizontal="center" vertical="center" wrapText="1"/>
    </xf>
    <xf numFmtId="49" fontId="9" fillId="0" borderId="23" xfId="6" applyNumberFormat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vertical="center" wrapText="1"/>
    </xf>
    <xf numFmtId="4" fontId="9" fillId="0" borderId="23" xfId="1" applyNumberFormat="1" applyFont="1" applyFill="1" applyBorder="1" applyAlignment="1">
      <alignment vertical="center" wrapText="1"/>
    </xf>
    <xf numFmtId="0" fontId="9" fillId="0" borderId="0" xfId="4" applyNumberFormat="1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/>
    </xf>
    <xf numFmtId="4" fontId="9" fillId="0" borderId="0" xfId="2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vertical="top"/>
    </xf>
    <xf numFmtId="4" fontId="9" fillId="0" borderId="0" xfId="2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9" fontId="2" fillId="11" borderId="15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2" fillId="0" borderId="11" xfId="2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4" fontId="2" fillId="4" borderId="8" xfId="3" applyNumberFormat="1" applyFont="1" applyFill="1" applyBorder="1" applyAlignment="1">
      <alignment horizontal="center" vertical="center" wrapText="1"/>
    </xf>
    <xf numFmtId="4" fontId="2" fillId="0" borderId="28" xfId="3" applyNumberFormat="1" applyFont="1" applyFill="1" applyBorder="1" applyAlignment="1">
      <alignment horizontal="center" vertical="center" wrapText="1"/>
    </xf>
    <xf numFmtId="3" fontId="2" fillId="0" borderId="18" xfId="2" applyNumberFormat="1" applyFont="1" applyFill="1" applyBorder="1" applyAlignment="1">
      <alignment horizontal="center" vertical="center" wrapText="1"/>
    </xf>
    <xf numFmtId="4" fontId="3" fillId="0" borderId="17" xfId="1" applyNumberFormat="1" applyFont="1" applyFill="1" applyBorder="1" applyAlignment="1">
      <alignment horizontal="center" vertical="center" wrapText="1"/>
    </xf>
    <xf numFmtId="0" fontId="9" fillId="4" borderId="23" xfId="4" applyNumberFormat="1" applyFont="1" applyFill="1" applyBorder="1" applyAlignment="1">
      <alignment horizontal="center" vertical="center" wrapText="1"/>
    </xf>
    <xf numFmtId="4" fontId="9" fillId="0" borderId="23" xfId="2" applyNumberFormat="1" applyFont="1" applyFill="1" applyBorder="1" applyAlignment="1">
      <alignment horizontal="left" vertical="center" wrapText="1"/>
    </xf>
    <xf numFmtId="2" fontId="10" fillId="0" borderId="23" xfId="1" applyNumberFormat="1" applyFont="1" applyFill="1" applyBorder="1" applyAlignment="1">
      <alignment horizontal="left" vertical="center" wrapText="1"/>
    </xf>
    <xf numFmtId="2" fontId="9" fillId="0" borderId="23" xfId="1" applyNumberFormat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/>
    </xf>
    <xf numFmtId="0" fontId="9" fillId="4" borderId="23" xfId="2" applyNumberFormat="1" applyFont="1" applyFill="1" applyBorder="1" applyAlignment="1">
      <alignment horizontal="center" vertical="center" wrapText="1"/>
    </xf>
    <xf numFmtId="0" fontId="9" fillId="0" borderId="23" xfId="9" applyFont="1" applyFill="1" applyBorder="1" applyAlignment="1">
      <alignment horizontal="left" vertical="center" wrapText="1"/>
    </xf>
    <xf numFmtId="1" fontId="9" fillId="0" borderId="23" xfId="1" applyNumberFormat="1" applyFont="1" applyFill="1" applyBorder="1" applyAlignment="1">
      <alignment horizontal="center" vertical="center" wrapText="1"/>
    </xf>
    <xf numFmtId="0" fontId="9" fillId="0" borderId="23" xfId="10" applyNumberFormat="1" applyFont="1" applyFill="1" applyBorder="1" applyAlignment="1">
      <alignment horizontal="center" vertical="center" wrapText="1"/>
    </xf>
    <xf numFmtId="0" fontId="9" fillId="13" borderId="23" xfId="4" applyNumberFormat="1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49" fontId="9" fillId="5" borderId="23" xfId="6" applyNumberFormat="1" applyFont="1" applyFill="1" applyBorder="1" applyAlignment="1">
      <alignment horizontal="center" vertical="center" wrapText="1"/>
    </xf>
    <xf numFmtId="0" fontId="9" fillId="5" borderId="23" xfId="1" applyFont="1" applyFill="1" applyBorder="1" applyAlignment="1">
      <alignment horizontal="center" vertical="center" wrapText="1"/>
    </xf>
    <xf numFmtId="2" fontId="9" fillId="5" borderId="23" xfId="1" applyNumberFormat="1" applyFont="1" applyFill="1" applyBorder="1" applyAlignment="1">
      <alignment horizontal="left" vertical="center" wrapText="1"/>
    </xf>
    <xf numFmtId="0" fontId="9" fillId="4" borderId="0" xfId="2" applyNumberFormat="1" applyFont="1" applyFill="1" applyBorder="1" applyAlignment="1">
      <alignment horizontal="center" vertical="center" wrapText="1"/>
    </xf>
    <xf numFmtId="0" fontId="3" fillId="15" borderId="23" xfId="1" applyNumberFormat="1" applyFont="1" applyFill="1" applyBorder="1" applyAlignment="1">
      <alignment horizontal="center" vertical="center" wrapText="1"/>
    </xf>
    <xf numFmtId="49" fontId="9" fillId="0" borderId="23" xfId="1" applyNumberFormat="1" applyFont="1" applyFill="1" applyBorder="1" applyAlignment="1">
      <alignment horizontal="left" vertical="center"/>
    </xf>
    <xf numFmtId="0" fontId="9" fillId="0" borderId="23" xfId="1" applyNumberFormat="1" applyFont="1" applyFill="1" applyBorder="1" applyAlignment="1">
      <alignment vertical="center" wrapText="1"/>
    </xf>
    <xf numFmtId="49" fontId="9" fillId="0" borderId="23" xfId="8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3" fontId="9" fillId="0" borderId="23" xfId="2" applyNumberFormat="1" applyFont="1" applyFill="1" applyBorder="1" applyAlignment="1">
      <alignment horizontal="left" vertical="center" wrapText="1"/>
    </xf>
    <xf numFmtId="0" fontId="2" fillId="0" borderId="23" xfId="1" applyFont="1" applyFill="1" applyBorder="1" applyAlignment="1">
      <alignment horizontal="center" vertical="center"/>
    </xf>
    <xf numFmtId="0" fontId="9" fillId="16" borderId="23" xfId="1" applyFont="1" applyFill="1" applyBorder="1" applyAlignment="1">
      <alignment horizontal="left" vertical="center" wrapText="1"/>
    </xf>
    <xf numFmtId="0" fontId="9" fillId="16" borderId="23" xfId="1" applyFont="1" applyFill="1" applyBorder="1" applyAlignment="1" applyProtection="1">
      <alignment horizontal="left" vertical="center" wrapText="1"/>
    </xf>
    <xf numFmtId="4" fontId="9" fillId="16" borderId="23" xfId="1" applyNumberFormat="1" applyFont="1" applyFill="1" applyBorder="1" applyAlignment="1">
      <alignment horizontal="left" vertical="center"/>
    </xf>
    <xf numFmtId="2" fontId="10" fillId="16" borderId="23" xfId="1" applyNumberFormat="1" applyFont="1" applyFill="1" applyBorder="1" applyAlignment="1">
      <alignment horizontal="left" vertical="center" wrapText="1"/>
    </xf>
    <xf numFmtId="3" fontId="9" fillId="16" borderId="23" xfId="1" applyNumberFormat="1" applyFont="1" applyFill="1" applyBorder="1" applyAlignment="1">
      <alignment horizontal="left" vertical="center" wrapText="1"/>
    </xf>
    <xf numFmtId="0" fontId="9" fillId="16" borderId="23" xfId="1" applyNumberFormat="1" applyFont="1" applyFill="1" applyBorder="1" applyAlignment="1">
      <alignment horizontal="left" vertical="center" wrapText="1"/>
    </xf>
    <xf numFmtId="0" fontId="9" fillId="16" borderId="23" xfId="9" applyFont="1" applyFill="1" applyBorder="1" applyAlignment="1">
      <alignment horizontal="left" vertical="center" wrapText="1"/>
    </xf>
    <xf numFmtId="2" fontId="9" fillId="16" borderId="23" xfId="1" applyNumberFormat="1" applyFont="1" applyFill="1" applyBorder="1" applyAlignment="1">
      <alignment horizontal="left" vertical="center" wrapText="1"/>
    </xf>
    <xf numFmtId="49" fontId="3" fillId="15" borderId="5" xfId="1" applyNumberFormat="1" applyFont="1" applyFill="1" applyBorder="1" applyAlignment="1">
      <alignment horizontal="center" vertical="center" wrapText="1"/>
    </xf>
    <xf numFmtId="49" fontId="9" fillId="0" borderId="36" xfId="1" applyNumberFormat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left" vertical="center" wrapText="1"/>
    </xf>
    <xf numFmtId="0" fontId="9" fillId="0" borderId="36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 wrapText="1"/>
    </xf>
    <xf numFmtId="3" fontId="9" fillId="0" borderId="36" xfId="1" applyNumberFormat="1" applyFont="1" applyFill="1" applyBorder="1" applyAlignment="1">
      <alignment horizontal="center" vertical="center" wrapText="1"/>
    </xf>
    <xf numFmtId="0" fontId="3" fillId="15" borderId="15" xfId="1" applyNumberFormat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/>
    </xf>
    <xf numFmtId="49" fontId="9" fillId="0" borderId="32" xfId="4" applyNumberFormat="1" applyFont="1" applyFill="1" applyBorder="1" applyAlignment="1">
      <alignment horizontal="left" vertical="center" wrapText="1"/>
    </xf>
    <xf numFmtId="166" fontId="9" fillId="0" borderId="32" xfId="4" applyNumberFormat="1" applyFont="1" applyFill="1" applyBorder="1" applyAlignment="1">
      <alignment horizontal="center" vertical="center" wrapText="1"/>
    </xf>
    <xf numFmtId="49" fontId="9" fillId="0" borderId="32" xfId="1" applyNumberFormat="1" applyFont="1" applyFill="1" applyBorder="1" applyAlignment="1">
      <alignment horizontal="center" vertical="center"/>
    </xf>
    <xf numFmtId="0" fontId="9" fillId="0" borderId="32" xfId="1" applyFont="1" applyFill="1" applyBorder="1" applyAlignment="1" applyProtection="1">
      <alignment horizontal="left" vertical="center" wrapText="1"/>
    </xf>
    <xf numFmtId="0" fontId="9" fillId="0" borderId="32" xfId="1" applyFont="1" applyFill="1" applyBorder="1" applyAlignment="1">
      <alignment horizontal="left" vertical="center" wrapText="1"/>
    </xf>
    <xf numFmtId="0" fontId="9" fillId="0" borderId="32" xfId="1" applyFont="1" applyFill="1" applyBorder="1" applyAlignment="1">
      <alignment horizontal="center" vertical="center" wrapText="1"/>
    </xf>
    <xf numFmtId="16" fontId="9" fillId="0" borderId="0" xfId="1" applyNumberFormat="1" applyFont="1" applyFill="1" applyAlignment="1">
      <alignment horizontal="center" vertical="center"/>
    </xf>
    <xf numFmtId="3" fontId="9" fillId="0" borderId="23" xfId="1" applyNumberFormat="1" applyFont="1" applyFill="1" applyBorder="1" applyAlignment="1">
      <alignment horizontal="left" vertical="center"/>
    </xf>
    <xf numFmtId="3" fontId="9" fillId="0" borderId="32" xfId="1" applyNumberFormat="1" applyFont="1" applyFill="1" applyBorder="1" applyAlignment="1">
      <alignment horizontal="left" vertical="center" wrapText="1"/>
    </xf>
    <xf numFmtId="0" fontId="3" fillId="15" borderId="15" xfId="1" applyNumberFormat="1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165" fontId="3" fillId="0" borderId="23" xfId="2" applyNumberFormat="1" applyFont="1" applyFill="1" applyBorder="1" applyAlignment="1">
      <alignment horizontal="center" vertical="center" wrapText="1"/>
    </xf>
    <xf numFmtId="3" fontId="3" fillId="0" borderId="23" xfId="2" applyNumberFormat="1" applyFont="1" applyFill="1" applyBorder="1" applyAlignment="1">
      <alignment horizontal="center" vertical="center" wrapText="1"/>
    </xf>
    <xf numFmtId="0" fontId="3" fillId="0" borderId="32" xfId="1" applyNumberFormat="1" applyFont="1" applyFill="1" applyBorder="1" applyAlignment="1">
      <alignment horizontal="center" vertical="center" wrapText="1"/>
    </xf>
    <xf numFmtId="0" fontId="3" fillId="0" borderId="33" xfId="1" applyNumberFormat="1" applyFont="1" applyFill="1" applyBorder="1" applyAlignment="1">
      <alignment horizontal="center" vertical="center" wrapText="1"/>
    </xf>
    <xf numFmtId="0" fontId="3" fillId="0" borderId="36" xfId="1" applyNumberFormat="1" applyFont="1" applyFill="1" applyBorder="1" applyAlignment="1">
      <alignment horizontal="center" vertical="center" wrapText="1"/>
    </xf>
    <xf numFmtId="4" fontId="3" fillId="3" borderId="23" xfId="2" applyNumberFormat="1" applyFont="1" applyFill="1" applyBorder="1" applyAlignment="1">
      <alignment horizontal="center" vertical="center" wrapText="1"/>
    </xf>
    <xf numFmtId="3" fontId="3" fillId="3" borderId="23" xfId="2" applyNumberFormat="1" applyFont="1" applyFill="1" applyBorder="1" applyAlignment="1">
      <alignment horizontal="center" vertical="center" wrapText="1"/>
    </xf>
    <xf numFmtId="0" fontId="3" fillId="0" borderId="23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center" vertical="center" wrapText="1"/>
    </xf>
    <xf numFmtId="4" fontId="3" fillId="0" borderId="23" xfId="2" applyNumberFormat="1" applyFont="1" applyFill="1" applyBorder="1" applyAlignment="1">
      <alignment horizontal="center" vertical="center" wrapText="1"/>
    </xf>
    <xf numFmtId="14" fontId="3" fillId="0" borderId="32" xfId="1" applyNumberFormat="1" applyFont="1" applyFill="1" applyBorder="1" applyAlignment="1">
      <alignment horizontal="center" vertical="center" wrapText="1"/>
    </xf>
    <xf numFmtId="14" fontId="3" fillId="0" borderId="33" xfId="1" applyNumberFormat="1" applyFont="1" applyFill="1" applyBorder="1" applyAlignment="1">
      <alignment horizontal="center" vertical="center" wrapText="1"/>
    </xf>
    <xf numFmtId="14" fontId="3" fillId="0" borderId="36" xfId="1" applyNumberFormat="1" applyFont="1" applyFill="1" applyBorder="1" applyAlignment="1">
      <alignment horizontal="center" vertical="center" wrapText="1"/>
    </xf>
    <xf numFmtId="14" fontId="3" fillId="0" borderId="23" xfId="1" applyNumberFormat="1" applyFont="1" applyFill="1" applyBorder="1" applyAlignment="1">
      <alignment horizontal="center" vertical="center" wrapText="1"/>
    </xf>
    <xf numFmtId="4" fontId="3" fillId="0" borderId="23" xfId="1" applyNumberFormat="1" applyFont="1" applyFill="1" applyBorder="1" applyAlignment="1">
      <alignment horizontal="center" vertical="center" wrapText="1"/>
    </xf>
    <xf numFmtId="4" fontId="3" fillId="14" borderId="5" xfId="2" applyNumberFormat="1" applyFont="1" applyFill="1" applyBorder="1" applyAlignment="1">
      <alignment horizontal="center" vertical="center" wrapText="1"/>
    </xf>
    <xf numFmtId="4" fontId="3" fillId="14" borderId="7" xfId="2" applyNumberFormat="1" applyFont="1" applyFill="1" applyBorder="1" applyAlignment="1">
      <alignment horizontal="center" vertical="center" wrapText="1"/>
    </xf>
    <xf numFmtId="4" fontId="3" fillId="14" borderId="31" xfId="2" applyNumberFormat="1" applyFont="1" applyFill="1" applyBorder="1" applyAlignment="1">
      <alignment horizontal="center" vertical="center" wrapText="1"/>
    </xf>
    <xf numFmtId="4" fontId="3" fillId="14" borderId="35" xfId="2" applyNumberFormat="1" applyFont="1" applyFill="1" applyBorder="1" applyAlignment="1">
      <alignment horizontal="center" vertical="center" wrapText="1"/>
    </xf>
    <xf numFmtId="4" fontId="3" fillId="14" borderId="23" xfId="2" applyNumberFormat="1" applyFont="1" applyFill="1" applyBorder="1" applyAlignment="1">
      <alignment horizontal="center" vertical="center" wrapText="1"/>
    </xf>
    <xf numFmtId="3" fontId="7" fillId="0" borderId="23" xfId="1" applyNumberFormat="1" applyFont="1" applyFill="1" applyBorder="1" applyAlignment="1">
      <alignment horizontal="center" vertical="center" wrapText="1"/>
    </xf>
    <xf numFmtId="164" fontId="3" fillId="0" borderId="23" xfId="1" applyNumberFormat="1" applyFont="1" applyFill="1" applyBorder="1" applyAlignment="1">
      <alignment horizontal="center" vertical="center" wrapText="1"/>
    </xf>
    <xf numFmtId="0" fontId="3" fillId="0" borderId="23" xfId="2" applyNumberFormat="1" applyFont="1" applyFill="1" applyBorder="1" applyAlignment="1">
      <alignment horizontal="center" vertical="center" wrapText="1"/>
    </xf>
    <xf numFmtId="4" fontId="3" fillId="14" borderId="31" xfId="1" applyNumberFormat="1" applyFont="1" applyFill="1" applyBorder="1" applyAlignment="1">
      <alignment horizontal="center" vertical="center"/>
    </xf>
    <xf numFmtId="4" fontId="3" fillId="14" borderId="34" xfId="1" applyNumberFormat="1" applyFont="1" applyFill="1" applyBorder="1" applyAlignment="1">
      <alignment horizontal="center" vertical="center"/>
    </xf>
    <xf numFmtId="4" fontId="3" fillId="14" borderId="35" xfId="1" applyNumberFormat="1" applyFont="1" applyFill="1" applyBorder="1" applyAlignment="1">
      <alignment horizontal="center" vertical="center"/>
    </xf>
    <xf numFmtId="0" fontId="3" fillId="7" borderId="23" xfId="1" applyNumberFormat="1" applyFont="1" applyFill="1" applyBorder="1" applyAlignment="1">
      <alignment horizontal="center" vertical="center" wrapText="1"/>
    </xf>
    <xf numFmtId="0" fontId="3" fillId="0" borderId="23" xfId="1" applyNumberFormat="1" applyFont="1" applyFill="1" applyBorder="1" applyAlignment="1">
      <alignment horizontal="center" vertical="center" textRotation="90" wrapText="1"/>
    </xf>
    <xf numFmtId="49" fontId="3" fillId="0" borderId="23" xfId="1" applyNumberFormat="1" applyFont="1" applyFill="1" applyBorder="1" applyAlignment="1">
      <alignment horizontal="center" vertical="center" textRotation="90" wrapText="1"/>
    </xf>
    <xf numFmtId="49" fontId="3" fillId="0" borderId="23" xfId="1" applyNumberFormat="1" applyFont="1" applyFill="1" applyBorder="1" applyAlignment="1">
      <alignment horizontal="center" vertical="center" wrapText="1"/>
    </xf>
    <xf numFmtId="0" fontId="2" fillId="2" borderId="6" xfId="2" applyNumberFormat="1" applyFont="1" applyFill="1" applyBorder="1" applyAlignment="1">
      <alignment horizontal="center" vertical="center" wrapText="1"/>
    </xf>
    <xf numFmtId="0" fontId="2" fillId="2" borderId="7" xfId="2" applyNumberFormat="1" applyFont="1" applyFill="1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 textRotation="90"/>
    </xf>
    <xf numFmtId="49" fontId="3" fillId="0" borderId="14" xfId="1" applyNumberFormat="1" applyFont="1" applyFill="1" applyBorder="1" applyAlignment="1">
      <alignment horizontal="left" vertical="center" textRotation="90"/>
    </xf>
    <xf numFmtId="49" fontId="3" fillId="0" borderId="27" xfId="1" applyNumberFormat="1" applyFont="1" applyFill="1" applyBorder="1" applyAlignment="1">
      <alignment horizontal="left" vertical="center" textRotation="90"/>
    </xf>
  </cellXfs>
  <cellStyles count="11">
    <cellStyle name="Normal_Book1" xfId="2"/>
    <cellStyle name="Normal_Book5 2" xfId="5"/>
    <cellStyle name="Normal_SKZZ 2006" xfId="4"/>
    <cellStyle name="Normal_SKZZ za UV 2005" xfId="6"/>
    <cellStyle name="Normalno" xfId="0" builtinId="0"/>
    <cellStyle name="Normalno 2" xfId="10"/>
    <cellStyle name="Normalno 3" xfId="8"/>
    <cellStyle name="Normalno 3 2" xfId="1"/>
    <cellStyle name="Obično_00_ugovoreno 2009-ponude 2010_SVE-PRIJEDLOG" xfId="7"/>
    <cellStyle name="Obično_hemodijaliza" xfId="3"/>
    <cellStyle name="Obično_Odluka o prihvacanju_SKZZ izvanbolnicki i stacionari_2010_konacno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R731"/>
  <sheetViews>
    <sheetView tabSelected="1" zoomScaleNormal="10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10" sqref="H10"/>
    </sheetView>
  </sheetViews>
  <sheetFormatPr defaultColWidth="9.28515625" defaultRowHeight="9.75" x14ac:dyDescent="0.25"/>
  <cols>
    <col min="1" max="1" width="9.28515625" style="182" customWidth="1"/>
    <col min="2" max="2" width="8.42578125" style="59" customWidth="1"/>
    <col min="3" max="3" width="6.140625" style="3" customWidth="1"/>
    <col min="4" max="4" width="15.28515625" style="3" bestFit="1" customWidth="1"/>
    <col min="5" max="5" width="12.28515625" style="3" customWidth="1"/>
    <col min="6" max="6" width="33.28515625" style="6" customWidth="1"/>
    <col min="7" max="7" width="12" style="190" customWidth="1"/>
    <col min="8" max="8" width="24.140625" style="190" customWidth="1"/>
    <col min="9" max="9" width="9" style="182" customWidth="1"/>
    <col min="10" max="10" width="18.140625" style="190" customWidth="1"/>
    <col min="11" max="11" width="9.5703125" style="182" customWidth="1"/>
    <col min="12" max="12" width="6.7109375" style="182" customWidth="1"/>
    <col min="13" max="13" width="23.28515625" style="185" customWidth="1"/>
    <col min="14" max="16384" width="9.28515625" style="182"/>
  </cols>
  <sheetData>
    <row r="1" spans="1:136" s="102" customFormat="1" ht="63.75" customHeight="1" x14ac:dyDescent="0.25">
      <c r="A1" s="221" t="s">
        <v>58</v>
      </c>
      <c r="B1" s="221" t="s">
        <v>59</v>
      </c>
      <c r="C1" s="221" t="s">
        <v>63</v>
      </c>
      <c r="D1" s="236" t="s">
        <v>64</v>
      </c>
      <c r="E1" s="242" t="s">
        <v>66</v>
      </c>
      <c r="F1" s="242" t="s">
        <v>67</v>
      </c>
      <c r="G1" s="242" t="s">
        <v>68</v>
      </c>
      <c r="H1" s="242" t="s">
        <v>69</v>
      </c>
      <c r="I1" s="242" t="s">
        <v>70</v>
      </c>
      <c r="J1" s="242" t="s">
        <v>71</v>
      </c>
      <c r="K1" s="242" t="s">
        <v>72</v>
      </c>
      <c r="L1" s="253" t="s">
        <v>1683</v>
      </c>
      <c r="M1" s="253"/>
    </row>
    <row r="2" spans="1:136" s="127" customFormat="1" ht="33.75" x14ac:dyDescent="0.25">
      <c r="A2" s="107" t="s">
        <v>101</v>
      </c>
      <c r="B2" s="108" t="s">
        <v>102</v>
      </c>
      <c r="C2" s="111" t="s">
        <v>104</v>
      </c>
      <c r="D2" s="112" t="s">
        <v>105</v>
      </c>
      <c r="E2" s="237" t="s">
        <v>106</v>
      </c>
      <c r="F2" s="238" t="s">
        <v>107</v>
      </c>
      <c r="G2" s="238" t="s">
        <v>108</v>
      </c>
      <c r="H2" s="238" t="s">
        <v>109</v>
      </c>
      <c r="I2" s="239">
        <v>2010000</v>
      </c>
      <c r="J2" s="238" t="s">
        <v>110</v>
      </c>
      <c r="K2" s="239">
        <v>0.6</v>
      </c>
      <c r="L2" s="240"/>
      <c r="M2" s="241"/>
    </row>
    <row r="3" spans="1:136" s="127" customFormat="1" ht="12" customHeight="1" x14ac:dyDescent="0.25">
      <c r="A3" s="107" t="s">
        <v>101</v>
      </c>
      <c r="B3" s="108" t="s">
        <v>102</v>
      </c>
      <c r="C3" s="111" t="s">
        <v>104</v>
      </c>
      <c r="D3" s="112" t="s">
        <v>105</v>
      </c>
      <c r="E3" s="113" t="s">
        <v>106</v>
      </c>
      <c r="F3" s="108" t="s">
        <v>107</v>
      </c>
      <c r="G3" s="108" t="s">
        <v>102</v>
      </c>
      <c r="H3" s="108" t="s">
        <v>111</v>
      </c>
      <c r="I3" s="107">
        <v>2170000</v>
      </c>
      <c r="J3" s="108" t="s">
        <v>112</v>
      </c>
      <c r="K3" s="107">
        <v>0.5</v>
      </c>
      <c r="L3" s="114"/>
      <c r="M3" s="115"/>
    </row>
    <row r="4" spans="1:136" s="127" customFormat="1" ht="12.75" customHeight="1" x14ac:dyDescent="0.25">
      <c r="A4" s="107" t="s">
        <v>101</v>
      </c>
      <c r="B4" s="108" t="s">
        <v>102</v>
      </c>
      <c r="C4" s="111" t="s">
        <v>104</v>
      </c>
      <c r="D4" s="112" t="s">
        <v>105</v>
      </c>
      <c r="E4" s="113" t="s">
        <v>106</v>
      </c>
      <c r="F4" s="108" t="s">
        <v>107</v>
      </c>
      <c r="G4" s="108" t="s">
        <v>113</v>
      </c>
      <c r="H4" s="108" t="s">
        <v>114</v>
      </c>
      <c r="I4" s="114">
        <v>2310000</v>
      </c>
      <c r="J4" s="108" t="s">
        <v>115</v>
      </c>
      <c r="K4" s="107">
        <v>1</v>
      </c>
      <c r="L4" s="114"/>
      <c r="M4" s="115"/>
    </row>
    <row r="5" spans="1:136" s="127" customFormat="1" ht="11.25" customHeight="1" x14ac:dyDescent="0.25">
      <c r="A5" s="107" t="s">
        <v>101</v>
      </c>
      <c r="B5" s="108" t="s">
        <v>102</v>
      </c>
      <c r="C5" s="111" t="s">
        <v>104</v>
      </c>
      <c r="D5" s="112" t="s">
        <v>105</v>
      </c>
      <c r="E5" s="113" t="s">
        <v>106</v>
      </c>
      <c r="F5" s="108" t="s">
        <v>107</v>
      </c>
      <c r="G5" s="108" t="s">
        <v>102</v>
      </c>
      <c r="H5" s="108" t="s">
        <v>111</v>
      </c>
      <c r="I5" s="107">
        <v>2360000</v>
      </c>
      <c r="J5" s="108" t="s">
        <v>116</v>
      </c>
      <c r="K5" s="107">
        <v>1</v>
      </c>
      <c r="L5" s="114"/>
      <c r="M5" s="115"/>
    </row>
    <row r="6" spans="1:136" s="127" customFormat="1" ht="33.75" customHeight="1" x14ac:dyDescent="0.25">
      <c r="A6" s="107" t="s">
        <v>101</v>
      </c>
      <c r="B6" s="108" t="s">
        <v>102</v>
      </c>
      <c r="C6" s="111" t="s">
        <v>104</v>
      </c>
      <c r="D6" s="112" t="s">
        <v>105</v>
      </c>
      <c r="E6" s="113" t="s">
        <v>106</v>
      </c>
      <c r="F6" s="108" t="s">
        <v>107</v>
      </c>
      <c r="G6" s="108" t="s">
        <v>117</v>
      </c>
      <c r="H6" s="108" t="s">
        <v>118</v>
      </c>
      <c r="I6" s="107">
        <v>2500000</v>
      </c>
      <c r="J6" s="108" t="s">
        <v>119</v>
      </c>
      <c r="K6" s="107">
        <v>1.7</v>
      </c>
      <c r="L6" s="114"/>
      <c r="M6" s="115"/>
    </row>
    <row r="7" spans="1:136" s="127" customFormat="1" ht="11.25" customHeight="1" x14ac:dyDescent="0.25">
      <c r="A7" s="107" t="s">
        <v>101</v>
      </c>
      <c r="B7" s="108" t="s">
        <v>102</v>
      </c>
      <c r="C7" s="111" t="s">
        <v>104</v>
      </c>
      <c r="D7" s="112" t="s">
        <v>105</v>
      </c>
      <c r="E7" s="113" t="s">
        <v>106</v>
      </c>
      <c r="F7" s="108" t="s">
        <v>107</v>
      </c>
      <c r="G7" s="108" t="s">
        <v>102</v>
      </c>
      <c r="H7" s="108" t="s">
        <v>111</v>
      </c>
      <c r="I7" s="107">
        <v>2500700</v>
      </c>
      <c r="J7" s="108" t="s">
        <v>120</v>
      </c>
      <c r="K7" s="107"/>
      <c r="L7" s="114"/>
      <c r="M7" s="115"/>
    </row>
    <row r="8" spans="1:136" s="127" customFormat="1" ht="33.75" customHeight="1" x14ac:dyDescent="0.25">
      <c r="A8" s="107" t="s">
        <v>101</v>
      </c>
      <c r="B8" s="108" t="s">
        <v>102</v>
      </c>
      <c r="C8" s="111" t="s">
        <v>1351</v>
      </c>
      <c r="D8" s="113">
        <v>484348434</v>
      </c>
      <c r="E8" s="107">
        <v>28000445739</v>
      </c>
      <c r="F8" s="108" t="s">
        <v>1352</v>
      </c>
      <c r="G8" s="108" t="s">
        <v>1353</v>
      </c>
      <c r="H8" s="228"/>
      <c r="I8" s="107">
        <v>2050200</v>
      </c>
      <c r="J8" s="108" t="s">
        <v>1354</v>
      </c>
      <c r="K8" s="107">
        <v>1</v>
      </c>
      <c r="L8" s="114"/>
      <c r="M8" s="115"/>
    </row>
    <row r="9" spans="1:136" s="127" customFormat="1" ht="22.5" customHeight="1" x14ac:dyDescent="0.25">
      <c r="A9" s="107" t="s">
        <v>101</v>
      </c>
      <c r="B9" s="108" t="s">
        <v>102</v>
      </c>
      <c r="C9" s="111" t="s">
        <v>1355</v>
      </c>
      <c r="D9" s="177">
        <v>300030002</v>
      </c>
      <c r="E9" s="113" t="s">
        <v>1356</v>
      </c>
      <c r="F9" s="108" t="s">
        <v>1357</v>
      </c>
      <c r="G9" s="108" t="s">
        <v>102</v>
      </c>
      <c r="H9" s="229"/>
      <c r="I9" s="107">
        <v>2050200</v>
      </c>
      <c r="J9" s="108" t="s">
        <v>1354</v>
      </c>
      <c r="K9" s="107">
        <v>4</v>
      </c>
      <c r="L9" s="114"/>
      <c r="M9" s="115"/>
    </row>
    <row r="10" spans="1:136" s="127" customFormat="1" ht="33.75" customHeight="1" x14ac:dyDescent="0.25">
      <c r="A10" s="107" t="s">
        <v>101</v>
      </c>
      <c r="B10" s="108" t="s">
        <v>102</v>
      </c>
      <c r="C10" s="111" t="s">
        <v>1355</v>
      </c>
      <c r="D10" s="177">
        <v>300030002</v>
      </c>
      <c r="E10" s="113" t="s">
        <v>1356</v>
      </c>
      <c r="F10" s="108" t="s">
        <v>1357</v>
      </c>
      <c r="G10" s="108" t="s">
        <v>113</v>
      </c>
      <c r="H10" s="229"/>
      <c r="I10" s="107">
        <v>2050200</v>
      </c>
      <c r="J10" s="108" t="s">
        <v>1354</v>
      </c>
      <c r="K10" s="107">
        <v>1</v>
      </c>
      <c r="L10" s="114"/>
      <c r="M10" s="115"/>
    </row>
    <row r="11" spans="1:136" s="127" customFormat="1" ht="22.5" x14ac:dyDescent="0.25">
      <c r="A11" s="107" t="s">
        <v>101</v>
      </c>
      <c r="B11" s="108" t="s">
        <v>102</v>
      </c>
      <c r="C11" s="111" t="s">
        <v>1355</v>
      </c>
      <c r="D11" s="177">
        <v>300030002</v>
      </c>
      <c r="E11" s="113" t="s">
        <v>1356</v>
      </c>
      <c r="F11" s="108" t="s">
        <v>1357</v>
      </c>
      <c r="G11" s="108" t="s">
        <v>1358</v>
      </c>
      <c r="H11" s="229"/>
      <c r="I11" s="107">
        <v>2050200</v>
      </c>
      <c r="J11" s="108" t="s">
        <v>1354</v>
      </c>
      <c r="K11" s="107">
        <v>1</v>
      </c>
      <c r="L11" s="114"/>
      <c r="M11" s="115"/>
    </row>
    <row r="12" spans="1:136" s="127" customFormat="1" ht="33.75" x14ac:dyDescent="0.25">
      <c r="A12" s="107" t="s">
        <v>101</v>
      </c>
      <c r="B12" s="108" t="s">
        <v>102</v>
      </c>
      <c r="C12" s="111" t="s">
        <v>122</v>
      </c>
      <c r="D12" s="128" t="s">
        <v>123</v>
      </c>
      <c r="E12" s="128" t="s">
        <v>124</v>
      </c>
      <c r="F12" s="129" t="s">
        <v>125</v>
      </c>
      <c r="G12" s="129" t="s">
        <v>102</v>
      </c>
      <c r="H12" s="129" t="s">
        <v>126</v>
      </c>
      <c r="I12" s="107">
        <v>2310000</v>
      </c>
      <c r="J12" s="108" t="s">
        <v>115</v>
      </c>
      <c r="K12" s="107">
        <v>1</v>
      </c>
      <c r="L12" s="114"/>
      <c r="M12" s="115"/>
    </row>
    <row r="13" spans="1:136" s="127" customFormat="1" ht="45" x14ac:dyDescent="0.25">
      <c r="A13" s="107" t="s">
        <v>101</v>
      </c>
      <c r="B13" s="108" t="s">
        <v>102</v>
      </c>
      <c r="C13" s="111" t="s">
        <v>122</v>
      </c>
      <c r="D13" s="128" t="s">
        <v>1696</v>
      </c>
      <c r="E13" s="128">
        <v>3552286734</v>
      </c>
      <c r="F13" s="129" t="s">
        <v>1697</v>
      </c>
      <c r="G13" s="129" t="s">
        <v>1353</v>
      </c>
      <c r="H13" s="129" t="s">
        <v>1698</v>
      </c>
      <c r="I13" s="107">
        <v>2310000</v>
      </c>
      <c r="J13" s="108" t="s">
        <v>115</v>
      </c>
      <c r="K13" s="107">
        <v>1</v>
      </c>
      <c r="L13" s="114"/>
      <c r="M13" s="115"/>
    </row>
    <row r="14" spans="1:136" s="127" customFormat="1" ht="11.25" customHeight="1" x14ac:dyDescent="0.25">
      <c r="A14" s="107" t="s">
        <v>101</v>
      </c>
      <c r="B14" s="108" t="s">
        <v>102</v>
      </c>
      <c r="C14" s="111" t="s">
        <v>127</v>
      </c>
      <c r="D14" s="113" t="s">
        <v>128</v>
      </c>
      <c r="E14" s="113" t="s">
        <v>129</v>
      </c>
      <c r="F14" s="130" t="s">
        <v>130</v>
      </c>
      <c r="G14" s="130" t="s">
        <v>102</v>
      </c>
      <c r="H14" s="130" t="s">
        <v>131</v>
      </c>
      <c r="I14" s="107">
        <v>2540000</v>
      </c>
      <c r="J14" s="108" t="s">
        <v>132</v>
      </c>
      <c r="K14" s="107">
        <v>2</v>
      </c>
      <c r="L14" s="114"/>
      <c r="M14" s="115"/>
    </row>
    <row r="15" spans="1:136" s="127" customFormat="1" ht="22.5" customHeight="1" x14ac:dyDescent="0.25">
      <c r="A15" s="107" t="s">
        <v>101</v>
      </c>
      <c r="B15" s="108" t="s">
        <v>133</v>
      </c>
      <c r="C15" s="111" t="s">
        <v>104</v>
      </c>
      <c r="D15" s="132" t="s">
        <v>142</v>
      </c>
      <c r="E15" s="132" t="s">
        <v>143</v>
      </c>
      <c r="F15" s="108" t="s">
        <v>144</v>
      </c>
      <c r="G15" s="108" t="s">
        <v>133</v>
      </c>
      <c r="H15" s="108" t="s">
        <v>145</v>
      </c>
      <c r="I15" s="107">
        <v>2500700</v>
      </c>
      <c r="J15" s="108" t="s">
        <v>120</v>
      </c>
      <c r="K15" s="107"/>
      <c r="L15" s="114"/>
      <c r="M15" s="115"/>
    </row>
    <row r="16" spans="1:136" s="127" customFormat="1" ht="22.5" customHeight="1" x14ac:dyDescent="0.25">
      <c r="A16" s="107" t="s">
        <v>101</v>
      </c>
      <c r="B16" s="108" t="s">
        <v>133</v>
      </c>
      <c r="C16" s="111" t="s">
        <v>1355</v>
      </c>
      <c r="D16" s="140">
        <v>320432041</v>
      </c>
      <c r="E16" s="140" t="s">
        <v>1361</v>
      </c>
      <c r="F16" s="108" t="s">
        <v>1362</v>
      </c>
      <c r="G16" s="108" t="s">
        <v>133</v>
      </c>
      <c r="H16" s="228"/>
      <c r="I16" s="114">
        <v>2050200</v>
      </c>
      <c r="J16" s="108" t="s">
        <v>1354</v>
      </c>
      <c r="K16" s="107">
        <v>5</v>
      </c>
      <c r="L16" s="114"/>
      <c r="M16" s="115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</row>
    <row r="17" spans="1:13" s="127" customFormat="1" ht="11.25" customHeight="1" x14ac:dyDescent="0.25">
      <c r="A17" s="107" t="s">
        <v>101</v>
      </c>
      <c r="B17" s="108" t="s">
        <v>133</v>
      </c>
      <c r="C17" s="111" t="s">
        <v>1355</v>
      </c>
      <c r="D17" s="140">
        <v>346634660</v>
      </c>
      <c r="E17" s="110" t="s">
        <v>1359</v>
      </c>
      <c r="F17" s="108" t="s">
        <v>1360</v>
      </c>
      <c r="G17" s="108" t="s">
        <v>133</v>
      </c>
      <c r="H17" s="228"/>
      <c r="I17" s="114">
        <v>2050200</v>
      </c>
      <c r="J17" s="108" t="s">
        <v>1354</v>
      </c>
      <c r="K17" s="107">
        <v>3</v>
      </c>
      <c r="L17" s="114"/>
      <c r="M17" s="115"/>
    </row>
    <row r="18" spans="1:13" s="127" customFormat="1" ht="11.25" customHeight="1" x14ac:dyDescent="0.25">
      <c r="A18" s="107" t="s">
        <v>101</v>
      </c>
      <c r="B18" s="136" t="s">
        <v>133</v>
      </c>
      <c r="C18" s="137" t="s">
        <v>146</v>
      </c>
      <c r="D18" s="110">
        <v>301630160</v>
      </c>
      <c r="E18" s="110" t="s">
        <v>148</v>
      </c>
      <c r="F18" s="138" t="s">
        <v>149</v>
      </c>
      <c r="G18" s="138" t="s">
        <v>133</v>
      </c>
      <c r="H18" s="138" t="s">
        <v>150</v>
      </c>
      <c r="I18" s="114">
        <v>2500000</v>
      </c>
      <c r="J18" s="138" t="s">
        <v>154</v>
      </c>
      <c r="K18" s="114"/>
      <c r="L18" s="114" t="s">
        <v>25</v>
      </c>
      <c r="M18" s="164" t="s">
        <v>26</v>
      </c>
    </row>
    <row r="19" spans="1:13" s="127" customFormat="1" ht="11.25" x14ac:dyDescent="0.25">
      <c r="A19" s="107" t="s">
        <v>101</v>
      </c>
      <c r="B19" s="108" t="s">
        <v>133</v>
      </c>
      <c r="C19" s="111" t="s">
        <v>146</v>
      </c>
      <c r="D19" s="110" t="s">
        <v>147</v>
      </c>
      <c r="E19" s="110" t="s">
        <v>148</v>
      </c>
      <c r="F19" s="133" t="s">
        <v>149</v>
      </c>
      <c r="G19" s="133" t="s">
        <v>133</v>
      </c>
      <c r="H19" s="133" t="s">
        <v>150</v>
      </c>
      <c r="I19" s="107">
        <v>2010000</v>
      </c>
      <c r="J19" s="134" t="s">
        <v>110</v>
      </c>
      <c r="K19" s="107">
        <v>1</v>
      </c>
      <c r="L19" s="135"/>
      <c r="M19" s="115"/>
    </row>
    <row r="20" spans="1:13" s="127" customFormat="1" ht="22.5" customHeight="1" x14ac:dyDescent="0.25">
      <c r="A20" s="107" t="s">
        <v>101</v>
      </c>
      <c r="B20" s="108" t="s">
        <v>133</v>
      </c>
      <c r="C20" s="111" t="s">
        <v>146</v>
      </c>
      <c r="D20" s="110" t="s">
        <v>147</v>
      </c>
      <c r="E20" s="110" t="s">
        <v>148</v>
      </c>
      <c r="F20" s="133" t="s">
        <v>149</v>
      </c>
      <c r="G20" s="133" t="s">
        <v>133</v>
      </c>
      <c r="H20" s="133" t="s">
        <v>150</v>
      </c>
      <c r="I20" s="107">
        <v>2040000</v>
      </c>
      <c r="J20" s="134" t="s">
        <v>151</v>
      </c>
      <c r="K20" s="107">
        <v>1</v>
      </c>
      <c r="L20" s="135"/>
      <c r="M20" s="115"/>
    </row>
    <row r="21" spans="1:13" s="127" customFormat="1" ht="40.5" customHeight="1" x14ac:dyDescent="0.25">
      <c r="A21" s="107" t="s">
        <v>101</v>
      </c>
      <c r="B21" s="108" t="s">
        <v>133</v>
      </c>
      <c r="C21" s="111" t="s">
        <v>146</v>
      </c>
      <c r="D21" s="110" t="s">
        <v>147</v>
      </c>
      <c r="E21" s="110" t="s">
        <v>148</v>
      </c>
      <c r="F21" s="133" t="s">
        <v>149</v>
      </c>
      <c r="G21" s="133" t="s">
        <v>133</v>
      </c>
      <c r="H21" s="133" t="s">
        <v>150</v>
      </c>
      <c r="I21" s="107">
        <v>2050000</v>
      </c>
      <c r="J21" s="134" t="s">
        <v>152</v>
      </c>
      <c r="K21" s="107">
        <v>1</v>
      </c>
      <c r="L21" s="135"/>
      <c r="M21" s="115"/>
    </row>
    <row r="22" spans="1:13" s="127" customFormat="1" ht="11.25" x14ac:dyDescent="0.25">
      <c r="A22" s="107" t="s">
        <v>101</v>
      </c>
      <c r="B22" s="108" t="s">
        <v>133</v>
      </c>
      <c r="C22" s="111" t="s">
        <v>146</v>
      </c>
      <c r="D22" s="110" t="s">
        <v>147</v>
      </c>
      <c r="E22" s="110" t="s">
        <v>148</v>
      </c>
      <c r="F22" s="133" t="s">
        <v>149</v>
      </c>
      <c r="G22" s="133" t="s">
        <v>133</v>
      </c>
      <c r="H22" s="133" t="s">
        <v>150</v>
      </c>
      <c r="I22" s="107">
        <v>2060000</v>
      </c>
      <c r="J22" s="134" t="s">
        <v>153</v>
      </c>
      <c r="K22" s="107">
        <v>1</v>
      </c>
      <c r="L22" s="135"/>
      <c r="M22" s="115"/>
    </row>
    <row r="23" spans="1:13" s="127" customFormat="1" ht="22.5" customHeight="1" x14ac:dyDescent="0.25">
      <c r="A23" s="107" t="s">
        <v>101</v>
      </c>
      <c r="B23" s="108" t="s">
        <v>133</v>
      </c>
      <c r="C23" s="111" t="s">
        <v>146</v>
      </c>
      <c r="D23" s="128" t="s">
        <v>155</v>
      </c>
      <c r="E23" s="128" t="s">
        <v>156</v>
      </c>
      <c r="F23" s="129" t="s">
        <v>157</v>
      </c>
      <c r="G23" s="129" t="s">
        <v>133</v>
      </c>
      <c r="H23" s="129" t="s">
        <v>158</v>
      </c>
      <c r="I23" s="107">
        <v>2310000</v>
      </c>
      <c r="J23" s="108" t="s">
        <v>115</v>
      </c>
      <c r="K23" s="107">
        <v>1</v>
      </c>
      <c r="L23" s="114"/>
      <c r="M23" s="115"/>
    </row>
    <row r="24" spans="1:13" s="127" customFormat="1" ht="33.75" customHeight="1" x14ac:dyDescent="0.25">
      <c r="A24" s="107" t="s">
        <v>101</v>
      </c>
      <c r="B24" s="108" t="s">
        <v>133</v>
      </c>
      <c r="C24" s="111" t="s">
        <v>122</v>
      </c>
      <c r="D24" s="113" t="s">
        <v>134</v>
      </c>
      <c r="E24" s="113" t="s">
        <v>135</v>
      </c>
      <c r="F24" s="108" t="s">
        <v>136</v>
      </c>
      <c r="G24" s="108" t="s">
        <v>133</v>
      </c>
      <c r="H24" s="129" t="s">
        <v>137</v>
      </c>
      <c r="I24" s="107">
        <v>2310000</v>
      </c>
      <c r="J24" s="108" t="s">
        <v>115</v>
      </c>
      <c r="K24" s="107">
        <v>1</v>
      </c>
      <c r="L24" s="114"/>
      <c r="M24" s="115"/>
    </row>
    <row r="25" spans="1:13" s="127" customFormat="1" ht="33.75" x14ac:dyDescent="0.25">
      <c r="A25" s="107" t="s">
        <v>101</v>
      </c>
      <c r="B25" s="108" t="s">
        <v>133</v>
      </c>
      <c r="C25" s="111" t="s">
        <v>122</v>
      </c>
      <c r="D25" s="113" t="s">
        <v>138</v>
      </c>
      <c r="E25" s="113" t="s">
        <v>139</v>
      </c>
      <c r="F25" s="108" t="s">
        <v>140</v>
      </c>
      <c r="G25" s="108" t="s">
        <v>133</v>
      </c>
      <c r="H25" s="129" t="s">
        <v>141</v>
      </c>
      <c r="I25" s="107">
        <v>2310000</v>
      </c>
      <c r="J25" s="108" t="s">
        <v>115</v>
      </c>
      <c r="K25" s="107">
        <v>1</v>
      </c>
      <c r="L25" s="114"/>
      <c r="M25" s="115"/>
    </row>
    <row r="26" spans="1:13" s="127" customFormat="1" ht="22.5" customHeight="1" x14ac:dyDescent="0.25">
      <c r="A26" s="107" t="s">
        <v>101</v>
      </c>
      <c r="B26" s="108" t="s">
        <v>133</v>
      </c>
      <c r="C26" s="111" t="s">
        <v>127</v>
      </c>
      <c r="D26" s="113">
        <v>289028906</v>
      </c>
      <c r="E26" s="113" t="s">
        <v>159</v>
      </c>
      <c r="F26" s="130" t="s">
        <v>160</v>
      </c>
      <c r="G26" s="130" t="s">
        <v>133</v>
      </c>
      <c r="H26" s="130" t="s">
        <v>145</v>
      </c>
      <c r="I26" s="107">
        <v>2540000</v>
      </c>
      <c r="J26" s="108" t="s">
        <v>132</v>
      </c>
      <c r="K26" s="107">
        <v>2</v>
      </c>
      <c r="L26" s="114"/>
      <c r="M26" s="115"/>
    </row>
    <row r="27" spans="1:13" s="127" customFormat="1" ht="22.5" customHeight="1" x14ac:dyDescent="0.25">
      <c r="A27" s="107" t="s">
        <v>161</v>
      </c>
      <c r="B27" s="108" t="s">
        <v>162</v>
      </c>
      <c r="C27" s="111" t="s">
        <v>104</v>
      </c>
      <c r="D27" s="132" t="s">
        <v>204</v>
      </c>
      <c r="E27" s="132" t="s">
        <v>205</v>
      </c>
      <c r="F27" s="108" t="s">
        <v>206</v>
      </c>
      <c r="G27" s="108" t="s">
        <v>167</v>
      </c>
      <c r="H27" s="108" t="s">
        <v>207</v>
      </c>
      <c r="I27" s="107">
        <v>2010000</v>
      </c>
      <c r="J27" s="108" t="s">
        <v>110</v>
      </c>
      <c r="K27" s="107">
        <v>1.925</v>
      </c>
      <c r="L27" s="114"/>
      <c r="M27" s="115"/>
    </row>
    <row r="28" spans="1:13" s="127" customFormat="1" ht="22.5" x14ac:dyDescent="0.25">
      <c r="A28" s="107" t="s">
        <v>161</v>
      </c>
      <c r="B28" s="108" t="s">
        <v>162</v>
      </c>
      <c r="C28" s="111" t="s">
        <v>104</v>
      </c>
      <c r="D28" s="132" t="s">
        <v>204</v>
      </c>
      <c r="E28" s="132" t="s">
        <v>205</v>
      </c>
      <c r="F28" s="108" t="s">
        <v>206</v>
      </c>
      <c r="G28" s="108" t="s">
        <v>167</v>
      </c>
      <c r="H28" s="108" t="s">
        <v>207</v>
      </c>
      <c r="I28" s="107">
        <v>2040000</v>
      </c>
      <c r="J28" s="108" t="s">
        <v>151</v>
      </c>
      <c r="K28" s="107">
        <v>0.2</v>
      </c>
      <c r="L28" s="114"/>
      <c r="M28" s="115"/>
    </row>
    <row r="29" spans="1:13" s="127" customFormat="1" ht="11.25" customHeight="1" x14ac:dyDescent="0.25">
      <c r="A29" s="107" t="s">
        <v>161</v>
      </c>
      <c r="B29" s="108" t="s">
        <v>162</v>
      </c>
      <c r="C29" s="111" t="s">
        <v>104</v>
      </c>
      <c r="D29" s="132" t="s">
        <v>204</v>
      </c>
      <c r="E29" s="132" t="s">
        <v>205</v>
      </c>
      <c r="F29" s="108" t="s">
        <v>206</v>
      </c>
      <c r="G29" s="108" t="s">
        <v>167</v>
      </c>
      <c r="H29" s="108" t="s">
        <v>207</v>
      </c>
      <c r="I29" s="107">
        <v>2050000</v>
      </c>
      <c r="J29" s="108" t="s">
        <v>152</v>
      </c>
      <c r="K29" s="107">
        <v>1</v>
      </c>
      <c r="L29" s="114"/>
      <c r="M29" s="115"/>
    </row>
    <row r="30" spans="1:13" s="127" customFormat="1" ht="11.25" customHeight="1" x14ac:dyDescent="0.25">
      <c r="A30" s="107" t="s">
        <v>161</v>
      </c>
      <c r="B30" s="108" t="s">
        <v>162</v>
      </c>
      <c r="C30" s="111" t="s">
        <v>104</v>
      </c>
      <c r="D30" s="132" t="s">
        <v>204</v>
      </c>
      <c r="E30" s="132" t="s">
        <v>205</v>
      </c>
      <c r="F30" s="108" t="s">
        <v>206</v>
      </c>
      <c r="G30" s="108" t="s">
        <v>167</v>
      </c>
      <c r="H30" s="108" t="s">
        <v>207</v>
      </c>
      <c r="I30" s="107">
        <v>2060000</v>
      </c>
      <c r="J30" s="108" t="s">
        <v>153</v>
      </c>
      <c r="K30" s="107">
        <v>1</v>
      </c>
      <c r="L30" s="114"/>
      <c r="M30" s="115"/>
    </row>
    <row r="31" spans="1:13" s="127" customFormat="1" ht="22.5" customHeight="1" x14ac:dyDescent="0.25">
      <c r="A31" s="107" t="s">
        <v>161</v>
      </c>
      <c r="B31" s="108" t="s">
        <v>162</v>
      </c>
      <c r="C31" s="111" t="s">
        <v>104</v>
      </c>
      <c r="D31" s="132" t="s">
        <v>204</v>
      </c>
      <c r="E31" s="132" t="s">
        <v>205</v>
      </c>
      <c r="F31" s="108" t="s">
        <v>206</v>
      </c>
      <c r="G31" s="108" t="s">
        <v>167</v>
      </c>
      <c r="H31" s="108" t="s">
        <v>207</v>
      </c>
      <c r="I31" s="107">
        <v>2140000</v>
      </c>
      <c r="J31" s="108" t="s">
        <v>208</v>
      </c>
      <c r="K31" s="107">
        <v>0.4</v>
      </c>
      <c r="L31" s="114"/>
      <c r="M31" s="115"/>
    </row>
    <row r="32" spans="1:13" s="127" customFormat="1" ht="22.5" customHeight="1" x14ac:dyDescent="0.25">
      <c r="A32" s="107" t="s">
        <v>161</v>
      </c>
      <c r="B32" s="108" t="s">
        <v>162</v>
      </c>
      <c r="C32" s="111" t="s">
        <v>104</v>
      </c>
      <c r="D32" s="132" t="s">
        <v>204</v>
      </c>
      <c r="E32" s="132" t="s">
        <v>205</v>
      </c>
      <c r="F32" s="108" t="s">
        <v>206</v>
      </c>
      <c r="G32" s="108" t="s">
        <v>167</v>
      </c>
      <c r="H32" s="108" t="s">
        <v>207</v>
      </c>
      <c r="I32" s="107">
        <v>2310000</v>
      </c>
      <c r="J32" s="108" t="s">
        <v>115</v>
      </c>
      <c r="K32" s="107">
        <v>1</v>
      </c>
      <c r="L32" s="114"/>
      <c r="M32" s="115"/>
    </row>
    <row r="33" spans="1:13" s="127" customFormat="1" ht="22.5" customHeight="1" x14ac:dyDescent="0.25">
      <c r="A33" s="107" t="s">
        <v>161</v>
      </c>
      <c r="B33" s="108" t="s">
        <v>162</v>
      </c>
      <c r="C33" s="111" t="s">
        <v>104</v>
      </c>
      <c r="D33" s="132" t="s">
        <v>204</v>
      </c>
      <c r="E33" s="132" t="s">
        <v>205</v>
      </c>
      <c r="F33" s="108" t="s">
        <v>206</v>
      </c>
      <c r="G33" s="108" t="s">
        <v>167</v>
      </c>
      <c r="H33" s="108" t="s">
        <v>207</v>
      </c>
      <c r="I33" s="107">
        <v>2500000</v>
      </c>
      <c r="J33" s="108" t="s">
        <v>209</v>
      </c>
      <c r="K33" s="107">
        <v>1</v>
      </c>
      <c r="L33" s="114"/>
      <c r="M33" s="115"/>
    </row>
    <row r="34" spans="1:13" s="127" customFormat="1" ht="11.25" customHeight="1" x14ac:dyDescent="0.25">
      <c r="A34" s="107" t="s">
        <v>161</v>
      </c>
      <c r="B34" s="108" t="s">
        <v>162</v>
      </c>
      <c r="C34" s="111" t="s">
        <v>104</v>
      </c>
      <c r="D34" s="132" t="s">
        <v>204</v>
      </c>
      <c r="E34" s="132" t="s">
        <v>205</v>
      </c>
      <c r="F34" s="108" t="s">
        <v>206</v>
      </c>
      <c r="G34" s="108" t="s">
        <v>167</v>
      </c>
      <c r="H34" s="108" t="s">
        <v>207</v>
      </c>
      <c r="I34" s="107">
        <v>2600000</v>
      </c>
      <c r="J34" s="108" t="s">
        <v>210</v>
      </c>
      <c r="K34" s="107"/>
      <c r="L34" s="114"/>
      <c r="M34" s="115"/>
    </row>
    <row r="35" spans="1:13" s="127" customFormat="1" ht="11.25" customHeight="1" x14ac:dyDescent="0.25">
      <c r="A35" s="107" t="s">
        <v>161</v>
      </c>
      <c r="B35" s="108" t="s">
        <v>162</v>
      </c>
      <c r="C35" s="111" t="s">
        <v>104</v>
      </c>
      <c r="D35" s="132" t="s">
        <v>220</v>
      </c>
      <c r="E35" s="132" t="s">
        <v>221</v>
      </c>
      <c r="F35" s="108" t="s">
        <v>222</v>
      </c>
      <c r="G35" s="108" t="s">
        <v>175</v>
      </c>
      <c r="H35" s="108" t="s">
        <v>223</v>
      </c>
      <c r="I35" s="107">
        <v>2010000</v>
      </c>
      <c r="J35" s="108" t="s">
        <v>110</v>
      </c>
      <c r="K35" s="107">
        <v>1.1000000000000001</v>
      </c>
      <c r="L35" s="114"/>
      <c r="M35" s="115"/>
    </row>
    <row r="36" spans="1:13" s="127" customFormat="1" ht="22.5" customHeight="1" x14ac:dyDescent="0.25">
      <c r="A36" s="107" t="s">
        <v>161</v>
      </c>
      <c r="B36" s="108" t="s">
        <v>162</v>
      </c>
      <c r="C36" s="111" t="s">
        <v>104</v>
      </c>
      <c r="D36" s="132" t="s">
        <v>220</v>
      </c>
      <c r="E36" s="132" t="s">
        <v>221</v>
      </c>
      <c r="F36" s="108" t="s">
        <v>222</v>
      </c>
      <c r="G36" s="108" t="s">
        <v>175</v>
      </c>
      <c r="H36" s="108" t="s">
        <v>223</v>
      </c>
      <c r="I36" s="107">
        <v>2500000</v>
      </c>
      <c r="J36" s="108" t="s">
        <v>209</v>
      </c>
      <c r="K36" s="107">
        <v>1</v>
      </c>
      <c r="L36" s="114"/>
      <c r="M36" s="115"/>
    </row>
    <row r="37" spans="1:13" s="127" customFormat="1" ht="11.25" customHeight="1" x14ac:dyDescent="0.25">
      <c r="A37" s="107" t="s">
        <v>161</v>
      </c>
      <c r="B37" s="108" t="s">
        <v>162</v>
      </c>
      <c r="C37" s="111" t="s">
        <v>104</v>
      </c>
      <c r="D37" s="132" t="s">
        <v>211</v>
      </c>
      <c r="E37" s="132" t="s">
        <v>212</v>
      </c>
      <c r="F37" s="108" t="s">
        <v>213</v>
      </c>
      <c r="G37" s="108" t="s">
        <v>170</v>
      </c>
      <c r="H37" s="108" t="s">
        <v>171</v>
      </c>
      <c r="I37" s="107">
        <v>2010000</v>
      </c>
      <c r="J37" s="108" t="s">
        <v>110</v>
      </c>
      <c r="K37" s="107">
        <v>1</v>
      </c>
      <c r="L37" s="114"/>
      <c r="M37" s="115"/>
    </row>
    <row r="38" spans="1:13" s="127" customFormat="1" ht="11.25" customHeight="1" x14ac:dyDescent="0.25">
      <c r="A38" s="107" t="s">
        <v>161</v>
      </c>
      <c r="B38" s="108" t="s">
        <v>162</v>
      </c>
      <c r="C38" s="111" t="s">
        <v>104</v>
      </c>
      <c r="D38" s="132" t="s">
        <v>211</v>
      </c>
      <c r="E38" s="132" t="s">
        <v>212</v>
      </c>
      <c r="F38" s="108" t="s">
        <v>213</v>
      </c>
      <c r="G38" s="108" t="s">
        <v>170</v>
      </c>
      <c r="H38" s="108" t="s">
        <v>171</v>
      </c>
      <c r="I38" s="107">
        <v>2050000</v>
      </c>
      <c r="J38" s="108" t="s">
        <v>152</v>
      </c>
      <c r="K38" s="107">
        <v>1.5</v>
      </c>
      <c r="L38" s="114"/>
      <c r="M38" s="115"/>
    </row>
    <row r="39" spans="1:13" s="127" customFormat="1" ht="11.25" customHeight="1" x14ac:dyDescent="0.25">
      <c r="A39" s="107" t="s">
        <v>161</v>
      </c>
      <c r="B39" s="108" t="s">
        <v>162</v>
      </c>
      <c r="C39" s="111" t="s">
        <v>104</v>
      </c>
      <c r="D39" s="132" t="s">
        <v>211</v>
      </c>
      <c r="E39" s="132" t="s">
        <v>212</v>
      </c>
      <c r="F39" s="108" t="s">
        <v>213</v>
      </c>
      <c r="G39" s="108" t="s">
        <v>170</v>
      </c>
      <c r="H39" s="108" t="s">
        <v>171</v>
      </c>
      <c r="I39" s="107">
        <v>2500000</v>
      </c>
      <c r="J39" s="108" t="s">
        <v>119</v>
      </c>
      <c r="K39" s="107">
        <v>1</v>
      </c>
      <c r="L39" s="114"/>
      <c r="M39" s="115"/>
    </row>
    <row r="40" spans="1:13" s="127" customFormat="1" ht="22.5" customHeight="1" x14ac:dyDescent="0.25">
      <c r="A40" s="107" t="s">
        <v>161</v>
      </c>
      <c r="B40" s="108" t="s">
        <v>162</v>
      </c>
      <c r="C40" s="111" t="s">
        <v>104</v>
      </c>
      <c r="D40" s="132" t="s">
        <v>211</v>
      </c>
      <c r="E40" s="132" t="s">
        <v>212</v>
      </c>
      <c r="F40" s="108" t="s">
        <v>213</v>
      </c>
      <c r="G40" s="108" t="s">
        <v>170</v>
      </c>
      <c r="H40" s="108" t="s">
        <v>171</v>
      </c>
      <c r="I40" s="107">
        <v>2600000</v>
      </c>
      <c r="J40" s="108" t="s">
        <v>210</v>
      </c>
      <c r="K40" s="107"/>
      <c r="L40" s="114"/>
      <c r="M40" s="115"/>
    </row>
    <row r="41" spans="1:13" s="127" customFormat="1" ht="11.25" customHeight="1" x14ac:dyDescent="0.25">
      <c r="A41" s="107" t="s">
        <v>161</v>
      </c>
      <c r="B41" s="108" t="s">
        <v>162</v>
      </c>
      <c r="C41" s="111" t="s">
        <v>104</v>
      </c>
      <c r="D41" s="132" t="s">
        <v>211</v>
      </c>
      <c r="E41" s="132" t="s">
        <v>212</v>
      </c>
      <c r="F41" s="108" t="s">
        <v>213</v>
      </c>
      <c r="G41" s="108" t="s">
        <v>170</v>
      </c>
      <c r="H41" s="108" t="s">
        <v>171</v>
      </c>
      <c r="I41" s="107">
        <v>2700000</v>
      </c>
      <c r="J41" s="108" t="s">
        <v>214</v>
      </c>
      <c r="K41" s="107"/>
      <c r="L41" s="114"/>
      <c r="M41" s="115"/>
    </row>
    <row r="42" spans="1:13" s="127" customFormat="1" ht="11.25" customHeight="1" x14ac:dyDescent="0.25">
      <c r="A42" s="107" t="s">
        <v>161</v>
      </c>
      <c r="B42" s="108" t="s">
        <v>162</v>
      </c>
      <c r="C42" s="111" t="s">
        <v>104</v>
      </c>
      <c r="D42" s="132" t="s">
        <v>215</v>
      </c>
      <c r="E42" s="132" t="s">
        <v>216</v>
      </c>
      <c r="F42" s="108" t="s">
        <v>217</v>
      </c>
      <c r="G42" s="108" t="s">
        <v>218</v>
      </c>
      <c r="H42" s="108" t="s">
        <v>219</v>
      </c>
      <c r="I42" s="107">
        <v>2170000</v>
      </c>
      <c r="J42" s="108" t="s">
        <v>112</v>
      </c>
      <c r="K42" s="107">
        <v>1</v>
      </c>
      <c r="L42" s="114"/>
      <c r="M42" s="115"/>
    </row>
    <row r="43" spans="1:13" s="127" customFormat="1" ht="11.25" customHeight="1" x14ac:dyDescent="0.25">
      <c r="A43" s="107" t="s">
        <v>161</v>
      </c>
      <c r="B43" s="108" t="s">
        <v>162</v>
      </c>
      <c r="C43" s="111" t="s">
        <v>104</v>
      </c>
      <c r="D43" s="132" t="s">
        <v>215</v>
      </c>
      <c r="E43" s="132" t="s">
        <v>216</v>
      </c>
      <c r="F43" s="108" t="s">
        <v>217</v>
      </c>
      <c r="G43" s="108" t="s">
        <v>218</v>
      </c>
      <c r="H43" s="108" t="s">
        <v>219</v>
      </c>
      <c r="I43" s="107">
        <v>2500000</v>
      </c>
      <c r="J43" s="108" t="s">
        <v>119</v>
      </c>
      <c r="K43" s="107">
        <v>1</v>
      </c>
      <c r="L43" s="114"/>
      <c r="M43" s="115"/>
    </row>
    <row r="44" spans="1:13" s="127" customFormat="1" ht="11.25" customHeight="1" x14ac:dyDescent="0.25">
      <c r="A44" s="107" t="s">
        <v>161</v>
      </c>
      <c r="B44" s="108" t="s">
        <v>162</v>
      </c>
      <c r="C44" s="111" t="s">
        <v>104</v>
      </c>
      <c r="D44" s="112" t="s">
        <v>200</v>
      </c>
      <c r="E44" s="112" t="s">
        <v>201</v>
      </c>
      <c r="F44" s="108" t="s">
        <v>202</v>
      </c>
      <c r="G44" s="108" t="s">
        <v>162</v>
      </c>
      <c r="H44" s="108" t="s">
        <v>203</v>
      </c>
      <c r="I44" s="107">
        <v>2360000</v>
      </c>
      <c r="J44" s="108" t="s">
        <v>116</v>
      </c>
      <c r="K44" s="107">
        <v>1</v>
      </c>
      <c r="L44" s="114"/>
      <c r="M44" s="115"/>
    </row>
    <row r="45" spans="1:13" s="127" customFormat="1" ht="11.25" customHeight="1" x14ac:dyDescent="0.25">
      <c r="A45" s="107" t="s">
        <v>161</v>
      </c>
      <c r="B45" s="108" t="s">
        <v>162</v>
      </c>
      <c r="C45" s="111" t="s">
        <v>104</v>
      </c>
      <c r="D45" s="112" t="s">
        <v>200</v>
      </c>
      <c r="E45" s="112" t="s">
        <v>201</v>
      </c>
      <c r="F45" s="108" t="s">
        <v>202</v>
      </c>
      <c r="G45" s="108" t="s">
        <v>162</v>
      </c>
      <c r="H45" s="108" t="s">
        <v>203</v>
      </c>
      <c r="I45" s="107">
        <v>2500700</v>
      </c>
      <c r="J45" s="108" t="s">
        <v>120</v>
      </c>
      <c r="K45" s="107"/>
      <c r="L45" s="114"/>
      <c r="M45" s="115"/>
    </row>
    <row r="46" spans="1:13" s="127" customFormat="1" ht="22.5" customHeight="1" x14ac:dyDescent="0.25">
      <c r="A46" s="107" t="s">
        <v>161</v>
      </c>
      <c r="B46" s="108" t="s">
        <v>162</v>
      </c>
      <c r="C46" s="111" t="s">
        <v>1351</v>
      </c>
      <c r="D46" s="177" t="s">
        <v>1363</v>
      </c>
      <c r="E46" s="107">
        <v>93522813565</v>
      </c>
      <c r="F46" s="134" t="s">
        <v>1364</v>
      </c>
      <c r="G46" s="158" t="s">
        <v>162</v>
      </c>
      <c r="H46" s="230"/>
      <c r="I46" s="107">
        <v>2050200</v>
      </c>
      <c r="J46" s="108" t="s">
        <v>1354</v>
      </c>
      <c r="K46" s="107">
        <v>2</v>
      </c>
      <c r="L46" s="114"/>
      <c r="M46" s="115"/>
    </row>
    <row r="47" spans="1:13" s="127" customFormat="1" ht="11.25" customHeight="1" x14ac:dyDescent="0.25">
      <c r="A47" s="107" t="s">
        <v>161</v>
      </c>
      <c r="B47" s="108" t="s">
        <v>162</v>
      </c>
      <c r="C47" s="111" t="s">
        <v>1355</v>
      </c>
      <c r="D47" s="140">
        <v>307330737</v>
      </c>
      <c r="E47" s="140" t="s">
        <v>1369</v>
      </c>
      <c r="F47" s="108" t="s">
        <v>1370</v>
      </c>
      <c r="G47" s="108" t="s">
        <v>162</v>
      </c>
      <c r="H47" s="228"/>
      <c r="I47" s="114">
        <v>2050200</v>
      </c>
      <c r="J47" s="108" t="s">
        <v>1354</v>
      </c>
      <c r="K47" s="107">
        <v>2</v>
      </c>
      <c r="L47" s="114"/>
      <c r="M47" s="115"/>
    </row>
    <row r="48" spans="1:13" s="127" customFormat="1" ht="22.5" customHeight="1" x14ac:dyDescent="0.25">
      <c r="A48" s="107" t="s">
        <v>161</v>
      </c>
      <c r="B48" s="108" t="s">
        <v>162</v>
      </c>
      <c r="C48" s="111" t="s">
        <v>1355</v>
      </c>
      <c r="D48" s="113">
        <v>325732574</v>
      </c>
      <c r="E48" s="113" t="s">
        <v>1367</v>
      </c>
      <c r="F48" s="108" t="s">
        <v>1368</v>
      </c>
      <c r="G48" s="108" t="s">
        <v>162</v>
      </c>
      <c r="H48" s="228"/>
      <c r="I48" s="107">
        <v>2050200</v>
      </c>
      <c r="J48" s="108" t="s">
        <v>1354</v>
      </c>
      <c r="K48" s="107">
        <v>1</v>
      </c>
      <c r="L48" s="114"/>
      <c r="M48" s="115"/>
    </row>
    <row r="49" spans="1:147" s="127" customFormat="1" ht="22.5" customHeight="1" x14ac:dyDescent="0.25">
      <c r="A49" s="107" t="s">
        <v>161</v>
      </c>
      <c r="B49" s="108" t="s">
        <v>162</v>
      </c>
      <c r="C49" s="111" t="s">
        <v>1355</v>
      </c>
      <c r="D49" s="140">
        <v>372237223</v>
      </c>
      <c r="E49" s="110" t="s">
        <v>1365</v>
      </c>
      <c r="F49" s="108" t="s">
        <v>1366</v>
      </c>
      <c r="G49" s="108" t="s">
        <v>218</v>
      </c>
      <c r="H49" s="228"/>
      <c r="I49" s="114">
        <v>2050200</v>
      </c>
      <c r="J49" s="108" t="s">
        <v>1354</v>
      </c>
      <c r="K49" s="107">
        <v>1</v>
      </c>
      <c r="L49" s="114"/>
      <c r="M49" s="115"/>
    </row>
    <row r="50" spans="1:147" s="127" customFormat="1" ht="22.5" customHeight="1" x14ac:dyDescent="0.25">
      <c r="A50" s="107" t="s">
        <v>161</v>
      </c>
      <c r="B50" s="108" t="s">
        <v>162</v>
      </c>
      <c r="C50" s="111" t="s">
        <v>1355</v>
      </c>
      <c r="D50" s="140">
        <v>372237223</v>
      </c>
      <c r="E50" s="110" t="s">
        <v>1365</v>
      </c>
      <c r="F50" s="108" t="s">
        <v>1366</v>
      </c>
      <c r="G50" s="108" t="s">
        <v>170</v>
      </c>
      <c r="H50" s="228"/>
      <c r="I50" s="114">
        <v>2050200</v>
      </c>
      <c r="J50" s="108" t="s">
        <v>1354</v>
      </c>
      <c r="K50" s="107">
        <v>1</v>
      </c>
      <c r="L50" s="114"/>
      <c r="M50" s="115"/>
    </row>
    <row r="51" spans="1:147" s="127" customFormat="1" ht="33.75" customHeight="1" x14ac:dyDescent="0.25">
      <c r="A51" s="107" t="s">
        <v>161</v>
      </c>
      <c r="B51" s="108" t="s">
        <v>162</v>
      </c>
      <c r="C51" s="111" t="s">
        <v>1355</v>
      </c>
      <c r="D51" s="140" t="s">
        <v>1371</v>
      </c>
      <c r="E51" s="110" t="s">
        <v>1372</v>
      </c>
      <c r="F51" s="141" t="s">
        <v>1373</v>
      </c>
      <c r="G51" s="108" t="s">
        <v>170</v>
      </c>
      <c r="H51" s="228"/>
      <c r="I51" s="114">
        <v>2050200</v>
      </c>
      <c r="J51" s="108" t="s">
        <v>1354</v>
      </c>
      <c r="K51" s="107">
        <v>1</v>
      </c>
      <c r="L51" s="114"/>
      <c r="M51" s="115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</row>
    <row r="52" spans="1:147" s="127" customFormat="1" ht="11.25" customHeight="1" x14ac:dyDescent="0.25">
      <c r="A52" s="107" t="s">
        <v>161</v>
      </c>
      <c r="B52" s="108" t="s">
        <v>162</v>
      </c>
      <c r="C52" s="111" t="s">
        <v>163</v>
      </c>
      <c r="D52" s="110" t="s">
        <v>172</v>
      </c>
      <c r="E52" s="113" t="s">
        <v>173</v>
      </c>
      <c r="F52" s="108" t="s">
        <v>174</v>
      </c>
      <c r="G52" s="108" t="s">
        <v>175</v>
      </c>
      <c r="H52" s="108" t="s">
        <v>176</v>
      </c>
      <c r="I52" s="107">
        <v>2550000</v>
      </c>
      <c r="J52" s="108" t="s">
        <v>169</v>
      </c>
      <c r="K52" s="107">
        <v>0.5</v>
      </c>
      <c r="L52" s="114"/>
      <c r="M52" s="115"/>
    </row>
    <row r="53" spans="1:147" s="127" customFormat="1" ht="33.75" x14ac:dyDescent="0.25">
      <c r="A53" s="107" t="s">
        <v>161</v>
      </c>
      <c r="B53" s="108" t="s">
        <v>162</v>
      </c>
      <c r="C53" s="111" t="s">
        <v>163</v>
      </c>
      <c r="D53" s="110" t="s">
        <v>164</v>
      </c>
      <c r="E53" s="113" t="s">
        <v>165</v>
      </c>
      <c r="F53" s="108" t="s">
        <v>166</v>
      </c>
      <c r="G53" s="108" t="s">
        <v>167</v>
      </c>
      <c r="H53" s="108" t="s">
        <v>168</v>
      </c>
      <c r="I53" s="107">
        <v>2550000</v>
      </c>
      <c r="J53" s="108" t="s">
        <v>169</v>
      </c>
      <c r="K53" s="107">
        <v>1</v>
      </c>
      <c r="L53" s="114"/>
      <c r="M53" s="115"/>
    </row>
    <row r="54" spans="1:147" s="127" customFormat="1" ht="33.75" customHeight="1" x14ac:dyDescent="0.25">
      <c r="A54" s="107" t="s">
        <v>161</v>
      </c>
      <c r="B54" s="108" t="s">
        <v>162</v>
      </c>
      <c r="C54" s="111" t="s">
        <v>146</v>
      </c>
      <c r="D54" s="128">
        <v>389738972</v>
      </c>
      <c r="E54" s="128" t="s">
        <v>239</v>
      </c>
      <c r="F54" s="129" t="s">
        <v>240</v>
      </c>
      <c r="G54" s="129" t="s">
        <v>162</v>
      </c>
      <c r="H54" s="129" t="s">
        <v>241</v>
      </c>
      <c r="I54" s="107">
        <v>2310000</v>
      </c>
      <c r="J54" s="129" t="s">
        <v>115</v>
      </c>
      <c r="K54" s="107">
        <v>1</v>
      </c>
      <c r="L54" s="114"/>
      <c r="M54" s="115"/>
    </row>
    <row r="55" spans="1:147" s="127" customFormat="1" ht="11.25" customHeight="1" x14ac:dyDescent="0.25">
      <c r="A55" s="107" t="s">
        <v>161</v>
      </c>
      <c r="B55" s="108" t="s">
        <v>162</v>
      </c>
      <c r="C55" s="111" t="s">
        <v>146</v>
      </c>
      <c r="D55" s="128" t="s">
        <v>224</v>
      </c>
      <c r="E55" s="128" t="s">
        <v>225</v>
      </c>
      <c r="F55" s="108" t="s">
        <v>226</v>
      </c>
      <c r="G55" s="108" t="s">
        <v>162</v>
      </c>
      <c r="H55" s="108" t="s">
        <v>227</v>
      </c>
      <c r="I55" s="107">
        <v>2310000</v>
      </c>
      <c r="J55" s="108" t="s">
        <v>115</v>
      </c>
      <c r="K55" s="107">
        <v>1</v>
      </c>
      <c r="L55" s="114"/>
      <c r="M55" s="115"/>
    </row>
    <row r="56" spans="1:147" s="127" customFormat="1" ht="11.25" customHeight="1" x14ac:dyDescent="0.25">
      <c r="A56" s="107" t="s">
        <v>161</v>
      </c>
      <c r="B56" s="136" t="s">
        <v>162</v>
      </c>
      <c r="C56" s="111" t="s">
        <v>146</v>
      </c>
      <c r="D56" s="227"/>
      <c r="E56" s="227"/>
      <c r="F56" s="138" t="s">
        <v>1650</v>
      </c>
      <c r="G56" s="138" t="s">
        <v>162</v>
      </c>
      <c r="H56" s="138" t="s">
        <v>1677</v>
      </c>
      <c r="I56" s="114">
        <v>2200000</v>
      </c>
      <c r="J56" s="138" t="s">
        <v>1656</v>
      </c>
      <c r="K56" s="227"/>
      <c r="L56" s="138" t="s">
        <v>1659</v>
      </c>
      <c r="M56" s="138" t="s">
        <v>1656</v>
      </c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</row>
    <row r="57" spans="1:147" s="127" customFormat="1" ht="11.25" customHeight="1" x14ac:dyDescent="0.25">
      <c r="A57" s="107" t="s">
        <v>161</v>
      </c>
      <c r="B57" s="142" t="s">
        <v>162</v>
      </c>
      <c r="C57" s="143" t="s">
        <v>122</v>
      </c>
      <c r="D57" s="144">
        <v>241124115</v>
      </c>
      <c r="E57" s="144" t="s">
        <v>236</v>
      </c>
      <c r="F57" s="142" t="s">
        <v>237</v>
      </c>
      <c r="G57" s="142" t="s">
        <v>170</v>
      </c>
      <c r="H57" s="129" t="s">
        <v>238</v>
      </c>
      <c r="I57" s="143">
        <v>2310000</v>
      </c>
      <c r="J57" s="108" t="s">
        <v>115</v>
      </c>
      <c r="K57" s="107">
        <v>1</v>
      </c>
      <c r="L57" s="114"/>
      <c r="M57" s="115"/>
    </row>
    <row r="58" spans="1:147" s="127" customFormat="1" ht="22.5" customHeight="1" x14ac:dyDescent="0.25">
      <c r="A58" s="107" t="s">
        <v>161</v>
      </c>
      <c r="B58" s="108" t="s">
        <v>162</v>
      </c>
      <c r="C58" s="111" t="s">
        <v>122</v>
      </c>
      <c r="D58" s="140" t="s">
        <v>228</v>
      </c>
      <c r="E58" s="110">
        <v>13702221861</v>
      </c>
      <c r="F58" s="141" t="s">
        <v>229</v>
      </c>
      <c r="G58" s="108" t="s">
        <v>170</v>
      </c>
      <c r="H58" s="129" t="s">
        <v>230</v>
      </c>
      <c r="I58" s="107">
        <v>2170000</v>
      </c>
      <c r="J58" s="108" t="s">
        <v>112</v>
      </c>
      <c r="K58" s="107">
        <v>1</v>
      </c>
      <c r="L58" s="114"/>
      <c r="M58" s="115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</row>
    <row r="59" spans="1:147" s="127" customFormat="1" ht="11.25" customHeight="1" x14ac:dyDescent="0.25">
      <c r="A59" s="107" t="s">
        <v>161</v>
      </c>
      <c r="B59" s="108" t="s">
        <v>162</v>
      </c>
      <c r="C59" s="111" t="s">
        <v>177</v>
      </c>
      <c r="D59" s="113" t="s">
        <v>188</v>
      </c>
      <c r="E59" s="113" t="s">
        <v>189</v>
      </c>
      <c r="F59" s="108" t="s">
        <v>190</v>
      </c>
      <c r="G59" s="108" t="s">
        <v>175</v>
      </c>
      <c r="H59" s="108" t="s">
        <v>176</v>
      </c>
      <c r="I59" s="107">
        <v>2150000</v>
      </c>
      <c r="J59" s="108" t="s">
        <v>191</v>
      </c>
      <c r="K59" s="107">
        <v>1</v>
      </c>
      <c r="L59" s="114"/>
      <c r="M59" s="115"/>
    </row>
    <row r="60" spans="1:147" s="127" customFormat="1" ht="22.5" customHeight="1" x14ac:dyDescent="0.25">
      <c r="A60" s="107" t="s">
        <v>161</v>
      </c>
      <c r="B60" s="108" t="s">
        <v>162</v>
      </c>
      <c r="C60" s="111" t="s">
        <v>177</v>
      </c>
      <c r="D60" s="110" t="s">
        <v>231</v>
      </c>
      <c r="E60" s="113" t="s">
        <v>232</v>
      </c>
      <c r="F60" s="108" t="s">
        <v>233</v>
      </c>
      <c r="G60" s="108" t="s">
        <v>234</v>
      </c>
      <c r="H60" s="108" t="s">
        <v>235</v>
      </c>
      <c r="I60" s="107">
        <v>2170000</v>
      </c>
      <c r="J60" s="108" t="s">
        <v>112</v>
      </c>
      <c r="K60" s="107">
        <v>1</v>
      </c>
      <c r="L60" s="114"/>
      <c r="M60" s="115"/>
    </row>
    <row r="61" spans="1:147" s="127" customFormat="1" ht="11.25" customHeight="1" x14ac:dyDescent="0.25">
      <c r="A61" s="107" t="s">
        <v>161</v>
      </c>
      <c r="B61" s="108" t="s">
        <v>162</v>
      </c>
      <c r="C61" s="111" t="s">
        <v>177</v>
      </c>
      <c r="D61" s="128" t="s">
        <v>192</v>
      </c>
      <c r="E61" s="128" t="s">
        <v>193</v>
      </c>
      <c r="F61" s="129" t="s">
        <v>194</v>
      </c>
      <c r="G61" s="129" t="s">
        <v>162</v>
      </c>
      <c r="H61" s="129" t="s">
        <v>195</v>
      </c>
      <c r="I61" s="107">
        <v>2310000</v>
      </c>
      <c r="J61" s="129" t="s">
        <v>115</v>
      </c>
      <c r="K61" s="107">
        <v>1</v>
      </c>
      <c r="L61" s="114"/>
      <c r="M61" s="115"/>
    </row>
    <row r="62" spans="1:147" s="127" customFormat="1" ht="22.5" customHeight="1" x14ac:dyDescent="0.25">
      <c r="A62" s="107" t="s">
        <v>161</v>
      </c>
      <c r="B62" s="108" t="s">
        <v>162</v>
      </c>
      <c r="C62" s="111" t="s">
        <v>177</v>
      </c>
      <c r="D62" s="110" t="s">
        <v>196</v>
      </c>
      <c r="E62" s="113" t="s">
        <v>197</v>
      </c>
      <c r="F62" s="108" t="s">
        <v>198</v>
      </c>
      <c r="G62" s="108" t="s">
        <v>170</v>
      </c>
      <c r="H62" s="108" t="s">
        <v>171</v>
      </c>
      <c r="I62" s="107">
        <v>2010200</v>
      </c>
      <c r="J62" s="108" t="s">
        <v>199</v>
      </c>
      <c r="K62" s="107">
        <v>1</v>
      </c>
      <c r="L62" s="114"/>
      <c r="M62" s="115"/>
    </row>
    <row r="63" spans="1:147" s="127" customFormat="1" ht="22.5" customHeight="1" x14ac:dyDescent="0.25">
      <c r="A63" s="107" t="s">
        <v>161</v>
      </c>
      <c r="B63" s="108" t="s">
        <v>162</v>
      </c>
      <c r="C63" s="111" t="s">
        <v>177</v>
      </c>
      <c r="D63" s="113" t="s">
        <v>178</v>
      </c>
      <c r="E63" s="113" t="s">
        <v>179</v>
      </c>
      <c r="F63" s="108" t="s">
        <v>180</v>
      </c>
      <c r="G63" s="108" t="s">
        <v>181</v>
      </c>
      <c r="H63" s="108" t="s">
        <v>182</v>
      </c>
      <c r="I63" s="107">
        <v>2070000</v>
      </c>
      <c r="J63" s="108" t="s">
        <v>183</v>
      </c>
      <c r="K63" s="107">
        <v>1</v>
      </c>
      <c r="L63" s="114"/>
      <c r="M63" s="115"/>
    </row>
    <row r="64" spans="1:147" s="127" customFormat="1" ht="33.75" customHeight="1" x14ac:dyDescent="0.25">
      <c r="A64" s="107" t="s">
        <v>161</v>
      </c>
      <c r="B64" s="108" t="s">
        <v>162</v>
      </c>
      <c r="C64" s="111" t="s">
        <v>177</v>
      </c>
      <c r="D64" s="113" t="s">
        <v>184</v>
      </c>
      <c r="E64" s="113" t="s">
        <v>185</v>
      </c>
      <c r="F64" s="108" t="s">
        <v>186</v>
      </c>
      <c r="G64" s="108" t="s">
        <v>167</v>
      </c>
      <c r="H64" s="108" t="s">
        <v>168</v>
      </c>
      <c r="I64" s="107">
        <v>2530000</v>
      </c>
      <c r="J64" s="108" t="s">
        <v>187</v>
      </c>
      <c r="K64" s="107">
        <v>1</v>
      </c>
      <c r="L64" s="114"/>
      <c r="M64" s="115"/>
    </row>
    <row r="65" spans="1:13" s="127" customFormat="1" ht="11.25" customHeight="1" x14ac:dyDescent="0.25">
      <c r="A65" s="107" t="s">
        <v>161</v>
      </c>
      <c r="B65" s="108" t="s">
        <v>162</v>
      </c>
      <c r="C65" s="111" t="s">
        <v>127</v>
      </c>
      <c r="D65" s="113">
        <v>290829089</v>
      </c>
      <c r="E65" s="113" t="s">
        <v>242</v>
      </c>
      <c r="F65" s="130" t="s">
        <v>243</v>
      </c>
      <c r="G65" s="130" t="s">
        <v>162</v>
      </c>
      <c r="H65" s="130" t="s">
        <v>244</v>
      </c>
      <c r="I65" s="107">
        <v>2540000</v>
      </c>
      <c r="J65" s="108" t="s">
        <v>132</v>
      </c>
      <c r="K65" s="107">
        <v>2</v>
      </c>
      <c r="L65" s="114"/>
      <c r="M65" s="115"/>
    </row>
    <row r="66" spans="1:13" s="127" customFormat="1" ht="11.25" customHeight="1" x14ac:dyDescent="0.25">
      <c r="A66" s="107" t="s">
        <v>245</v>
      </c>
      <c r="B66" s="108" t="s">
        <v>246</v>
      </c>
      <c r="C66" s="111" t="s">
        <v>104</v>
      </c>
      <c r="D66" s="112" t="s">
        <v>257</v>
      </c>
      <c r="E66" s="112" t="s">
        <v>258</v>
      </c>
      <c r="F66" s="108" t="s">
        <v>259</v>
      </c>
      <c r="G66" s="108" t="s">
        <v>260</v>
      </c>
      <c r="H66" s="108" t="s">
        <v>261</v>
      </c>
      <c r="I66" s="107">
        <v>2010000</v>
      </c>
      <c r="J66" s="108" t="s">
        <v>110</v>
      </c>
      <c r="K66" s="107">
        <v>0.2</v>
      </c>
      <c r="L66" s="114"/>
      <c r="M66" s="115"/>
    </row>
    <row r="67" spans="1:13" s="127" customFormat="1" ht="22.5" customHeight="1" x14ac:dyDescent="0.25">
      <c r="A67" s="107" t="s">
        <v>245</v>
      </c>
      <c r="B67" s="108" t="s">
        <v>246</v>
      </c>
      <c r="C67" s="111" t="s">
        <v>104</v>
      </c>
      <c r="D67" s="112" t="s">
        <v>257</v>
      </c>
      <c r="E67" s="112" t="s">
        <v>258</v>
      </c>
      <c r="F67" s="108" t="s">
        <v>259</v>
      </c>
      <c r="G67" s="108" t="s">
        <v>260</v>
      </c>
      <c r="H67" s="108" t="s">
        <v>261</v>
      </c>
      <c r="I67" s="107">
        <v>2500000</v>
      </c>
      <c r="J67" s="108" t="s">
        <v>119</v>
      </c>
      <c r="K67" s="107">
        <v>0.2</v>
      </c>
      <c r="L67" s="114"/>
      <c r="M67" s="115"/>
    </row>
    <row r="68" spans="1:13" s="127" customFormat="1" ht="11.25" x14ac:dyDescent="0.25">
      <c r="A68" s="107" t="s">
        <v>245</v>
      </c>
      <c r="B68" s="108" t="s">
        <v>246</v>
      </c>
      <c r="C68" s="111" t="s">
        <v>104</v>
      </c>
      <c r="D68" s="112" t="s">
        <v>257</v>
      </c>
      <c r="E68" s="112" t="s">
        <v>258</v>
      </c>
      <c r="F68" s="108" t="s">
        <v>259</v>
      </c>
      <c r="G68" s="108" t="s">
        <v>260</v>
      </c>
      <c r="H68" s="108" t="s">
        <v>261</v>
      </c>
      <c r="I68" s="107">
        <v>2800000</v>
      </c>
      <c r="J68" s="108" t="s">
        <v>262</v>
      </c>
      <c r="K68" s="107"/>
      <c r="L68" s="114"/>
      <c r="M68" s="115"/>
    </row>
    <row r="69" spans="1:13" s="127" customFormat="1" ht="11.25" x14ac:dyDescent="0.25">
      <c r="A69" s="107" t="s">
        <v>245</v>
      </c>
      <c r="B69" s="136" t="s">
        <v>246</v>
      </c>
      <c r="C69" s="137" t="s">
        <v>104</v>
      </c>
      <c r="D69" s="110" t="s">
        <v>263</v>
      </c>
      <c r="E69" s="110" t="s">
        <v>264</v>
      </c>
      <c r="F69" s="108" t="s">
        <v>265</v>
      </c>
      <c r="G69" s="108" t="s">
        <v>250</v>
      </c>
      <c r="H69" s="108" t="s">
        <v>251</v>
      </c>
      <c r="I69" s="107">
        <v>2010000</v>
      </c>
      <c r="J69" s="108" t="s">
        <v>110</v>
      </c>
      <c r="K69" s="107">
        <v>0.2</v>
      </c>
      <c r="L69" s="114"/>
      <c r="M69" s="115"/>
    </row>
    <row r="70" spans="1:13" s="127" customFormat="1" ht="11.25" customHeight="1" x14ac:dyDescent="0.25">
      <c r="A70" s="107" t="s">
        <v>245</v>
      </c>
      <c r="B70" s="108" t="s">
        <v>246</v>
      </c>
      <c r="C70" s="111" t="s">
        <v>104</v>
      </c>
      <c r="D70" s="112" t="s">
        <v>263</v>
      </c>
      <c r="E70" s="112" t="s">
        <v>264</v>
      </c>
      <c r="F70" s="108" t="s">
        <v>265</v>
      </c>
      <c r="G70" s="108" t="s">
        <v>250</v>
      </c>
      <c r="H70" s="108" t="s">
        <v>251</v>
      </c>
      <c r="I70" s="107">
        <v>2050000</v>
      </c>
      <c r="J70" s="108" t="s">
        <v>152</v>
      </c>
      <c r="K70" s="107">
        <v>0.2</v>
      </c>
      <c r="L70" s="114"/>
      <c r="M70" s="115"/>
    </row>
    <row r="71" spans="1:13" s="127" customFormat="1" ht="22.5" customHeight="1" x14ac:dyDescent="0.25">
      <c r="A71" s="107" t="s">
        <v>245</v>
      </c>
      <c r="B71" s="108" t="s">
        <v>246</v>
      </c>
      <c r="C71" s="111" t="s">
        <v>104</v>
      </c>
      <c r="D71" s="112" t="s">
        <v>263</v>
      </c>
      <c r="E71" s="112" t="s">
        <v>264</v>
      </c>
      <c r="F71" s="108" t="s">
        <v>265</v>
      </c>
      <c r="G71" s="108" t="s">
        <v>250</v>
      </c>
      <c r="H71" s="108" t="s">
        <v>251</v>
      </c>
      <c r="I71" s="107">
        <v>2140000</v>
      </c>
      <c r="J71" s="108" t="s">
        <v>208</v>
      </c>
      <c r="K71" s="107">
        <v>0.2</v>
      </c>
      <c r="L71" s="114"/>
      <c r="M71" s="115"/>
    </row>
    <row r="72" spans="1:13" s="127" customFormat="1" ht="11.25" customHeight="1" x14ac:dyDescent="0.25">
      <c r="A72" s="107" t="s">
        <v>245</v>
      </c>
      <c r="B72" s="108" t="s">
        <v>246</v>
      </c>
      <c r="C72" s="111" t="s">
        <v>104</v>
      </c>
      <c r="D72" s="112" t="s">
        <v>263</v>
      </c>
      <c r="E72" s="112" t="s">
        <v>264</v>
      </c>
      <c r="F72" s="108" t="s">
        <v>265</v>
      </c>
      <c r="G72" s="108" t="s">
        <v>250</v>
      </c>
      <c r="H72" s="108" t="s">
        <v>251</v>
      </c>
      <c r="I72" s="107">
        <v>2150000</v>
      </c>
      <c r="J72" s="108" t="s">
        <v>191</v>
      </c>
      <c r="K72" s="107">
        <v>0.2</v>
      </c>
      <c r="L72" s="114"/>
      <c r="M72" s="115"/>
    </row>
    <row r="73" spans="1:13" s="127" customFormat="1" ht="11.25" customHeight="1" x14ac:dyDescent="0.25">
      <c r="A73" s="107" t="s">
        <v>245</v>
      </c>
      <c r="B73" s="108" t="s">
        <v>246</v>
      </c>
      <c r="C73" s="111" t="s">
        <v>104</v>
      </c>
      <c r="D73" s="112" t="s">
        <v>263</v>
      </c>
      <c r="E73" s="112" t="s">
        <v>264</v>
      </c>
      <c r="F73" s="108" t="s">
        <v>265</v>
      </c>
      <c r="G73" s="108" t="s">
        <v>250</v>
      </c>
      <c r="H73" s="108" t="s">
        <v>251</v>
      </c>
      <c r="I73" s="107">
        <v>2500000</v>
      </c>
      <c r="J73" s="108" t="s">
        <v>119</v>
      </c>
      <c r="K73" s="107">
        <v>0.2</v>
      </c>
      <c r="L73" s="114"/>
      <c r="M73" s="115"/>
    </row>
    <row r="74" spans="1:13" s="127" customFormat="1" ht="11.25" x14ac:dyDescent="0.25">
      <c r="A74" s="107" t="s">
        <v>245</v>
      </c>
      <c r="B74" s="108" t="s">
        <v>246</v>
      </c>
      <c r="C74" s="111" t="s">
        <v>104</v>
      </c>
      <c r="D74" s="112" t="s">
        <v>263</v>
      </c>
      <c r="E74" s="112" t="s">
        <v>264</v>
      </c>
      <c r="F74" s="108" t="s">
        <v>265</v>
      </c>
      <c r="G74" s="108" t="s">
        <v>250</v>
      </c>
      <c r="H74" s="108" t="s">
        <v>251</v>
      </c>
      <c r="I74" s="107">
        <v>2550000</v>
      </c>
      <c r="J74" s="108" t="s">
        <v>169</v>
      </c>
      <c r="K74" s="107"/>
      <c r="L74" s="114"/>
      <c r="M74" s="115"/>
    </row>
    <row r="75" spans="1:13" s="127" customFormat="1" ht="22.5" customHeight="1" x14ac:dyDescent="0.25">
      <c r="A75" s="107" t="s">
        <v>245</v>
      </c>
      <c r="B75" s="108" t="s">
        <v>246</v>
      </c>
      <c r="C75" s="111" t="s">
        <v>104</v>
      </c>
      <c r="D75" s="112" t="s">
        <v>263</v>
      </c>
      <c r="E75" s="112" t="s">
        <v>264</v>
      </c>
      <c r="F75" s="108" t="s">
        <v>265</v>
      </c>
      <c r="G75" s="108" t="s">
        <v>250</v>
      </c>
      <c r="H75" s="108" t="s">
        <v>251</v>
      </c>
      <c r="I75" s="107">
        <v>2800000</v>
      </c>
      <c r="J75" s="108" t="s">
        <v>262</v>
      </c>
      <c r="K75" s="107"/>
      <c r="L75" s="114"/>
      <c r="M75" s="115"/>
    </row>
    <row r="76" spans="1:13" s="127" customFormat="1" ht="22.5" customHeight="1" x14ac:dyDescent="0.25">
      <c r="A76" s="107" t="s">
        <v>245</v>
      </c>
      <c r="B76" s="108" t="s">
        <v>246</v>
      </c>
      <c r="C76" s="111" t="s">
        <v>104</v>
      </c>
      <c r="D76" s="112" t="s">
        <v>252</v>
      </c>
      <c r="E76" s="112" t="s">
        <v>253</v>
      </c>
      <c r="F76" s="108" t="s">
        <v>254</v>
      </c>
      <c r="G76" s="108" t="s">
        <v>255</v>
      </c>
      <c r="H76" s="108" t="s">
        <v>256</v>
      </c>
      <c r="I76" s="107">
        <v>2050000</v>
      </c>
      <c r="J76" s="108" t="s">
        <v>152</v>
      </c>
      <c r="K76" s="148">
        <v>0.1</v>
      </c>
      <c r="L76" s="114"/>
      <c r="M76" s="115"/>
    </row>
    <row r="77" spans="1:13" s="127" customFormat="1" ht="22.5" customHeight="1" x14ac:dyDescent="0.25">
      <c r="A77" s="107" t="s">
        <v>245</v>
      </c>
      <c r="B77" s="108" t="s">
        <v>246</v>
      </c>
      <c r="C77" s="111" t="s">
        <v>104</v>
      </c>
      <c r="D77" s="112" t="s">
        <v>252</v>
      </c>
      <c r="E77" s="112" t="s">
        <v>253</v>
      </c>
      <c r="F77" s="108" t="s">
        <v>254</v>
      </c>
      <c r="G77" s="108" t="s">
        <v>255</v>
      </c>
      <c r="H77" s="108" t="s">
        <v>256</v>
      </c>
      <c r="I77" s="107">
        <v>2170000</v>
      </c>
      <c r="J77" s="108" t="s">
        <v>112</v>
      </c>
      <c r="K77" s="107">
        <v>0.1</v>
      </c>
      <c r="L77" s="114"/>
      <c r="M77" s="115"/>
    </row>
    <row r="78" spans="1:13" s="127" customFormat="1" ht="22.5" customHeight="1" x14ac:dyDescent="0.25">
      <c r="A78" s="107" t="s">
        <v>245</v>
      </c>
      <c r="B78" s="136" t="s">
        <v>246</v>
      </c>
      <c r="C78" s="137" t="s">
        <v>1351</v>
      </c>
      <c r="D78" s="140">
        <v>339433949</v>
      </c>
      <c r="E78" s="110">
        <v>19592690833</v>
      </c>
      <c r="F78" s="108" t="s">
        <v>1374</v>
      </c>
      <c r="G78" s="108" t="s">
        <v>246</v>
      </c>
      <c r="H78" s="228"/>
      <c r="I78" s="114">
        <v>2050200</v>
      </c>
      <c r="J78" s="108" t="s">
        <v>1354</v>
      </c>
      <c r="K78" s="107">
        <v>1</v>
      </c>
      <c r="L78" s="114"/>
      <c r="M78" s="115"/>
    </row>
    <row r="79" spans="1:13" s="127" customFormat="1" ht="22.5" customHeight="1" x14ac:dyDescent="0.25">
      <c r="A79" s="107" t="s">
        <v>245</v>
      </c>
      <c r="B79" s="108" t="s">
        <v>246</v>
      </c>
      <c r="C79" s="111" t="s">
        <v>1355</v>
      </c>
      <c r="D79" s="140">
        <v>301730172</v>
      </c>
      <c r="E79" s="140" t="s">
        <v>1376</v>
      </c>
      <c r="F79" s="108" t="s">
        <v>1377</v>
      </c>
      <c r="G79" s="108" t="s">
        <v>250</v>
      </c>
      <c r="H79" s="228"/>
      <c r="I79" s="114">
        <v>2050200</v>
      </c>
      <c r="J79" s="108" t="s">
        <v>1354</v>
      </c>
      <c r="K79" s="107">
        <v>1.5</v>
      </c>
      <c r="L79" s="114"/>
      <c r="M79" s="115"/>
    </row>
    <row r="80" spans="1:13" s="127" customFormat="1" ht="22.5" customHeight="1" x14ac:dyDescent="0.25">
      <c r="A80" s="107" t="s">
        <v>245</v>
      </c>
      <c r="B80" s="108" t="s">
        <v>246</v>
      </c>
      <c r="C80" s="111" t="s">
        <v>1355</v>
      </c>
      <c r="D80" s="140">
        <v>301730172</v>
      </c>
      <c r="E80" s="140" t="s">
        <v>1376</v>
      </c>
      <c r="F80" s="108" t="s">
        <v>1377</v>
      </c>
      <c r="G80" s="108" t="s">
        <v>260</v>
      </c>
      <c r="H80" s="228"/>
      <c r="I80" s="114">
        <v>2050200</v>
      </c>
      <c r="J80" s="108" t="s">
        <v>1354</v>
      </c>
      <c r="K80" s="107">
        <v>1.5</v>
      </c>
      <c r="L80" s="114"/>
      <c r="M80" s="115"/>
    </row>
    <row r="81" spans="1:13" s="127" customFormat="1" ht="22.5" customHeight="1" x14ac:dyDescent="0.25">
      <c r="A81" s="107" t="s">
        <v>245</v>
      </c>
      <c r="B81" s="108" t="s">
        <v>246</v>
      </c>
      <c r="C81" s="111" t="s">
        <v>146</v>
      </c>
      <c r="D81" s="128" t="s">
        <v>266</v>
      </c>
      <c r="E81" s="128" t="s">
        <v>267</v>
      </c>
      <c r="F81" s="129" t="s">
        <v>268</v>
      </c>
      <c r="G81" s="129" t="s">
        <v>260</v>
      </c>
      <c r="H81" s="129" t="s">
        <v>269</v>
      </c>
      <c r="I81" s="107">
        <v>2310000</v>
      </c>
      <c r="J81" s="129" t="s">
        <v>115</v>
      </c>
      <c r="K81" s="107">
        <v>1</v>
      </c>
      <c r="L81" s="145"/>
      <c r="M81" s="146"/>
    </row>
    <row r="82" spans="1:13" s="127" customFormat="1" ht="33.75" customHeight="1" x14ac:dyDescent="0.25">
      <c r="A82" s="107" t="s">
        <v>245</v>
      </c>
      <c r="B82" s="108" t="s">
        <v>246</v>
      </c>
      <c r="C82" s="111" t="s">
        <v>177</v>
      </c>
      <c r="D82" s="113" t="s">
        <v>247</v>
      </c>
      <c r="E82" s="113" t="s">
        <v>248</v>
      </c>
      <c r="F82" s="108" t="s">
        <v>249</v>
      </c>
      <c r="G82" s="108" t="s">
        <v>250</v>
      </c>
      <c r="H82" s="108" t="s">
        <v>251</v>
      </c>
      <c r="I82" s="107">
        <v>2010200</v>
      </c>
      <c r="J82" s="108" t="s">
        <v>199</v>
      </c>
      <c r="K82" s="107">
        <v>1</v>
      </c>
      <c r="L82" s="114"/>
      <c r="M82" s="115"/>
    </row>
    <row r="83" spans="1:13" s="127" customFormat="1" ht="22.5" customHeight="1" x14ac:dyDescent="0.25">
      <c r="A83" s="107" t="s">
        <v>245</v>
      </c>
      <c r="B83" s="108" t="s">
        <v>246</v>
      </c>
      <c r="C83" s="111" t="s">
        <v>127</v>
      </c>
      <c r="D83" s="113">
        <v>300730071</v>
      </c>
      <c r="E83" s="113" t="s">
        <v>270</v>
      </c>
      <c r="F83" s="130" t="s">
        <v>271</v>
      </c>
      <c r="G83" s="147" t="s">
        <v>246</v>
      </c>
      <c r="H83" s="147" t="s">
        <v>272</v>
      </c>
      <c r="I83" s="107">
        <v>2540000</v>
      </c>
      <c r="J83" s="108" t="s">
        <v>132</v>
      </c>
      <c r="K83" s="107">
        <v>1</v>
      </c>
      <c r="L83" s="114"/>
      <c r="M83" s="115"/>
    </row>
    <row r="84" spans="1:13" s="127" customFormat="1" ht="22.5" customHeight="1" x14ac:dyDescent="0.25">
      <c r="A84" s="107" t="s">
        <v>101</v>
      </c>
      <c r="B84" s="108" t="s">
        <v>273</v>
      </c>
      <c r="C84" s="111" t="s">
        <v>104</v>
      </c>
      <c r="D84" s="112" t="s">
        <v>283</v>
      </c>
      <c r="E84" s="112" t="s">
        <v>284</v>
      </c>
      <c r="F84" s="108" t="s">
        <v>285</v>
      </c>
      <c r="G84" s="108" t="s">
        <v>286</v>
      </c>
      <c r="H84" s="108" t="s">
        <v>287</v>
      </c>
      <c r="I84" s="107">
        <v>2050000</v>
      </c>
      <c r="J84" s="108" t="s">
        <v>152</v>
      </c>
      <c r="K84" s="107">
        <v>0.3</v>
      </c>
      <c r="L84" s="114"/>
      <c r="M84" s="115"/>
    </row>
    <row r="85" spans="1:13" s="127" customFormat="1" ht="22.5" customHeight="1" x14ac:dyDescent="0.25">
      <c r="A85" s="107" t="s">
        <v>101</v>
      </c>
      <c r="B85" s="108" t="s">
        <v>273</v>
      </c>
      <c r="C85" s="111" t="s">
        <v>104</v>
      </c>
      <c r="D85" s="112" t="s">
        <v>283</v>
      </c>
      <c r="E85" s="112" t="s">
        <v>284</v>
      </c>
      <c r="F85" s="108" t="s">
        <v>285</v>
      </c>
      <c r="G85" s="108" t="s">
        <v>286</v>
      </c>
      <c r="H85" s="108" t="s">
        <v>287</v>
      </c>
      <c r="I85" s="107">
        <v>2170000</v>
      </c>
      <c r="J85" s="108" t="s">
        <v>112</v>
      </c>
      <c r="K85" s="107">
        <v>0.2</v>
      </c>
      <c r="L85" s="114"/>
      <c r="M85" s="115"/>
    </row>
    <row r="86" spans="1:13" s="127" customFormat="1" ht="22.5" customHeight="1" x14ac:dyDescent="0.25">
      <c r="A86" s="107" t="s">
        <v>101</v>
      </c>
      <c r="B86" s="108" t="s">
        <v>273</v>
      </c>
      <c r="C86" s="111" t="s">
        <v>104</v>
      </c>
      <c r="D86" s="112" t="s">
        <v>283</v>
      </c>
      <c r="E86" s="112" t="s">
        <v>284</v>
      </c>
      <c r="F86" s="108" t="s">
        <v>285</v>
      </c>
      <c r="G86" s="108" t="s">
        <v>286</v>
      </c>
      <c r="H86" s="108" t="s">
        <v>287</v>
      </c>
      <c r="I86" s="107">
        <v>2500000</v>
      </c>
      <c r="J86" s="108" t="s">
        <v>209</v>
      </c>
      <c r="K86" s="107">
        <v>0.2</v>
      </c>
      <c r="L86" s="114"/>
      <c r="M86" s="115"/>
    </row>
    <row r="87" spans="1:13" s="127" customFormat="1" ht="22.5" customHeight="1" x14ac:dyDescent="0.25">
      <c r="A87" s="107" t="s">
        <v>101</v>
      </c>
      <c r="B87" s="108" t="s">
        <v>273</v>
      </c>
      <c r="C87" s="111" t="s">
        <v>104</v>
      </c>
      <c r="D87" s="112" t="s">
        <v>288</v>
      </c>
      <c r="E87" s="112" t="s">
        <v>289</v>
      </c>
      <c r="F87" s="108" t="s">
        <v>290</v>
      </c>
      <c r="G87" s="108" t="s">
        <v>291</v>
      </c>
      <c r="H87" s="108" t="s">
        <v>292</v>
      </c>
      <c r="I87" s="107">
        <v>2500000</v>
      </c>
      <c r="J87" s="108" t="s">
        <v>293</v>
      </c>
      <c r="K87" s="114">
        <v>0.4</v>
      </c>
      <c r="L87" s="114"/>
      <c r="M87" s="115"/>
    </row>
    <row r="88" spans="1:13" s="127" customFormat="1" ht="33.75" customHeight="1" x14ac:dyDescent="0.25">
      <c r="A88" s="107" t="s">
        <v>101</v>
      </c>
      <c r="B88" s="108" t="s">
        <v>273</v>
      </c>
      <c r="C88" s="111" t="s">
        <v>104</v>
      </c>
      <c r="D88" s="112" t="s">
        <v>274</v>
      </c>
      <c r="E88" s="112" t="s">
        <v>275</v>
      </c>
      <c r="F88" s="108" t="s">
        <v>276</v>
      </c>
      <c r="G88" s="108" t="s">
        <v>273</v>
      </c>
      <c r="H88" s="108" t="s">
        <v>277</v>
      </c>
      <c r="I88" s="107">
        <v>2310000</v>
      </c>
      <c r="J88" s="108" t="s">
        <v>115</v>
      </c>
      <c r="K88" s="107">
        <v>0.7</v>
      </c>
      <c r="L88" s="114"/>
      <c r="M88" s="115"/>
    </row>
    <row r="89" spans="1:13" s="127" customFormat="1" ht="22.5" customHeight="1" x14ac:dyDescent="0.25">
      <c r="A89" s="107" t="s">
        <v>101</v>
      </c>
      <c r="B89" s="108" t="s">
        <v>273</v>
      </c>
      <c r="C89" s="111" t="s">
        <v>104</v>
      </c>
      <c r="D89" s="112" t="s">
        <v>274</v>
      </c>
      <c r="E89" s="112" t="s">
        <v>275</v>
      </c>
      <c r="F89" s="108" t="s">
        <v>276</v>
      </c>
      <c r="G89" s="108" t="s">
        <v>273</v>
      </c>
      <c r="H89" s="108" t="s">
        <v>277</v>
      </c>
      <c r="I89" s="107">
        <v>2500700</v>
      </c>
      <c r="J89" s="108" t="s">
        <v>120</v>
      </c>
      <c r="K89" s="107"/>
      <c r="L89" s="114"/>
      <c r="M89" s="115"/>
    </row>
    <row r="90" spans="1:13" s="127" customFormat="1" ht="11.25" x14ac:dyDescent="0.25">
      <c r="A90" s="107" t="s">
        <v>101</v>
      </c>
      <c r="B90" s="108" t="s">
        <v>273</v>
      </c>
      <c r="C90" s="111" t="s">
        <v>104</v>
      </c>
      <c r="D90" s="112" t="s">
        <v>278</v>
      </c>
      <c r="E90" s="112" t="s">
        <v>279</v>
      </c>
      <c r="F90" s="108" t="s">
        <v>280</v>
      </c>
      <c r="G90" s="108" t="s">
        <v>281</v>
      </c>
      <c r="H90" s="108" t="s">
        <v>282</v>
      </c>
      <c r="I90" s="107">
        <v>2310000</v>
      </c>
      <c r="J90" s="108" t="s">
        <v>115</v>
      </c>
      <c r="K90" s="107">
        <v>1</v>
      </c>
      <c r="L90" s="109"/>
      <c r="M90" s="115"/>
    </row>
    <row r="91" spans="1:13" s="127" customFormat="1" ht="22.5" x14ac:dyDescent="0.25">
      <c r="A91" s="107" t="s">
        <v>101</v>
      </c>
      <c r="B91" s="108" t="s">
        <v>273</v>
      </c>
      <c r="C91" s="111" t="s">
        <v>1351</v>
      </c>
      <c r="D91" s="177">
        <v>472247220</v>
      </c>
      <c r="E91" s="113" t="s">
        <v>1378</v>
      </c>
      <c r="F91" s="108" t="s">
        <v>1379</v>
      </c>
      <c r="G91" s="108" t="s">
        <v>273</v>
      </c>
      <c r="H91" s="228"/>
      <c r="I91" s="107">
        <v>2050200</v>
      </c>
      <c r="J91" s="108" t="s">
        <v>1354</v>
      </c>
      <c r="K91" s="107">
        <v>1</v>
      </c>
      <c r="L91" s="114"/>
      <c r="M91" s="115"/>
    </row>
    <row r="92" spans="1:13" s="127" customFormat="1" ht="22.5" customHeight="1" x14ac:dyDescent="0.25">
      <c r="A92" s="107" t="s">
        <v>101</v>
      </c>
      <c r="B92" s="108" t="s">
        <v>273</v>
      </c>
      <c r="C92" s="111" t="s">
        <v>1355</v>
      </c>
      <c r="D92" s="140">
        <v>278327834</v>
      </c>
      <c r="E92" s="110" t="s">
        <v>1382</v>
      </c>
      <c r="F92" s="108" t="s">
        <v>1383</v>
      </c>
      <c r="G92" s="108" t="s">
        <v>273</v>
      </c>
      <c r="H92" s="228"/>
      <c r="I92" s="114">
        <v>2050200</v>
      </c>
      <c r="J92" s="108" t="s">
        <v>1354</v>
      </c>
      <c r="K92" s="107">
        <v>5.5</v>
      </c>
      <c r="L92" s="114"/>
      <c r="M92" s="115"/>
    </row>
    <row r="93" spans="1:13" s="127" customFormat="1" ht="22.5" x14ac:dyDescent="0.25">
      <c r="A93" s="107" t="s">
        <v>101</v>
      </c>
      <c r="B93" s="108" t="s">
        <v>273</v>
      </c>
      <c r="C93" s="111" t="s">
        <v>1355</v>
      </c>
      <c r="D93" s="140">
        <v>278327834</v>
      </c>
      <c r="E93" s="110" t="s">
        <v>1382</v>
      </c>
      <c r="F93" s="108" t="s">
        <v>1383</v>
      </c>
      <c r="G93" s="108" t="s">
        <v>1384</v>
      </c>
      <c r="H93" s="228"/>
      <c r="I93" s="114">
        <v>2050200</v>
      </c>
      <c r="J93" s="108" t="s">
        <v>1354</v>
      </c>
      <c r="K93" s="107">
        <v>2.5</v>
      </c>
      <c r="L93" s="114"/>
      <c r="M93" s="115"/>
    </row>
    <row r="94" spans="1:13" s="127" customFormat="1" ht="22.5" customHeight="1" x14ac:dyDescent="0.25">
      <c r="A94" s="107" t="s">
        <v>101</v>
      </c>
      <c r="B94" s="108" t="s">
        <v>273</v>
      </c>
      <c r="C94" s="111" t="s">
        <v>1355</v>
      </c>
      <c r="D94" s="140">
        <v>278327834</v>
      </c>
      <c r="E94" s="110" t="s">
        <v>1382</v>
      </c>
      <c r="F94" s="108" t="s">
        <v>1383</v>
      </c>
      <c r="G94" s="108" t="s">
        <v>281</v>
      </c>
      <c r="H94" s="228"/>
      <c r="I94" s="114">
        <v>2050200</v>
      </c>
      <c r="J94" s="108" t="s">
        <v>1354</v>
      </c>
      <c r="K94" s="107">
        <v>1.5</v>
      </c>
      <c r="L94" s="114"/>
      <c r="M94" s="115"/>
    </row>
    <row r="95" spans="1:13" s="127" customFormat="1" ht="22.5" x14ac:dyDescent="0.25">
      <c r="A95" s="107" t="s">
        <v>101</v>
      </c>
      <c r="B95" s="108" t="s">
        <v>273</v>
      </c>
      <c r="C95" s="111" t="s">
        <v>1355</v>
      </c>
      <c r="D95" s="140">
        <v>278327834</v>
      </c>
      <c r="E95" s="110" t="s">
        <v>1382</v>
      </c>
      <c r="F95" s="108" t="s">
        <v>1383</v>
      </c>
      <c r="G95" s="108" t="s">
        <v>286</v>
      </c>
      <c r="H95" s="228"/>
      <c r="I95" s="114">
        <v>2050200</v>
      </c>
      <c r="J95" s="108" t="s">
        <v>1354</v>
      </c>
      <c r="K95" s="107">
        <v>1.5</v>
      </c>
      <c r="L95" s="114"/>
      <c r="M95" s="115"/>
    </row>
    <row r="96" spans="1:13" s="127" customFormat="1" ht="22.5" customHeight="1" x14ac:dyDescent="0.25">
      <c r="A96" s="107" t="s">
        <v>101</v>
      </c>
      <c r="B96" s="108" t="s">
        <v>273</v>
      </c>
      <c r="C96" s="111" t="s">
        <v>1355</v>
      </c>
      <c r="D96" s="140">
        <v>278327834</v>
      </c>
      <c r="E96" s="110" t="s">
        <v>1382</v>
      </c>
      <c r="F96" s="108" t="s">
        <v>1383</v>
      </c>
      <c r="G96" s="108" t="s">
        <v>1381</v>
      </c>
      <c r="H96" s="228"/>
      <c r="I96" s="114">
        <v>2050200</v>
      </c>
      <c r="J96" s="108" t="s">
        <v>1354</v>
      </c>
      <c r="K96" s="107">
        <v>0.5</v>
      </c>
      <c r="L96" s="114"/>
      <c r="M96" s="115"/>
    </row>
    <row r="97" spans="1:13" s="127" customFormat="1" ht="33.75" customHeight="1" x14ac:dyDescent="0.25">
      <c r="A97" s="107" t="s">
        <v>101</v>
      </c>
      <c r="B97" s="108" t="s">
        <v>273</v>
      </c>
      <c r="C97" s="111" t="s">
        <v>1355</v>
      </c>
      <c r="D97" s="140">
        <v>278327834</v>
      </c>
      <c r="E97" s="110" t="s">
        <v>1382</v>
      </c>
      <c r="F97" s="108" t="s">
        <v>1383</v>
      </c>
      <c r="G97" s="108" t="s">
        <v>1385</v>
      </c>
      <c r="H97" s="228"/>
      <c r="I97" s="114">
        <v>2050200</v>
      </c>
      <c r="J97" s="108" t="s">
        <v>1354</v>
      </c>
      <c r="K97" s="107">
        <v>0.5</v>
      </c>
      <c r="L97" s="114"/>
      <c r="M97" s="115"/>
    </row>
    <row r="98" spans="1:13" s="127" customFormat="1" ht="33.75" customHeight="1" x14ac:dyDescent="0.25">
      <c r="A98" s="107" t="s">
        <v>101</v>
      </c>
      <c r="B98" s="108" t="s">
        <v>273</v>
      </c>
      <c r="C98" s="137" t="s">
        <v>1355</v>
      </c>
      <c r="D98" s="110">
        <v>336133618</v>
      </c>
      <c r="E98" s="110">
        <v>8672329563</v>
      </c>
      <c r="F98" s="130" t="s">
        <v>1380</v>
      </c>
      <c r="G98" s="130" t="s">
        <v>281</v>
      </c>
      <c r="H98" s="229"/>
      <c r="I98" s="114">
        <v>2050200</v>
      </c>
      <c r="J98" s="108" t="s">
        <v>1354</v>
      </c>
      <c r="K98" s="107">
        <v>1</v>
      </c>
      <c r="L98" s="114"/>
      <c r="M98" s="115"/>
    </row>
    <row r="99" spans="1:13" s="127" customFormat="1" ht="22.5" customHeight="1" x14ac:dyDescent="0.25">
      <c r="A99" s="107" t="s">
        <v>101</v>
      </c>
      <c r="B99" s="108" t="s">
        <v>273</v>
      </c>
      <c r="C99" s="137" t="s">
        <v>1355</v>
      </c>
      <c r="D99" s="110">
        <v>336133618</v>
      </c>
      <c r="E99" s="110">
        <v>8672329563</v>
      </c>
      <c r="F99" s="130" t="s">
        <v>1380</v>
      </c>
      <c r="G99" s="130" t="s">
        <v>1381</v>
      </c>
      <c r="H99" s="229"/>
      <c r="I99" s="114">
        <v>2050200</v>
      </c>
      <c r="J99" s="108" t="s">
        <v>1354</v>
      </c>
      <c r="K99" s="107">
        <v>1</v>
      </c>
      <c r="L99" s="114"/>
      <c r="M99" s="115"/>
    </row>
    <row r="100" spans="1:13" s="127" customFormat="1" ht="11.25" customHeight="1" x14ac:dyDescent="0.25">
      <c r="A100" s="107" t="s">
        <v>101</v>
      </c>
      <c r="B100" s="108" t="s">
        <v>273</v>
      </c>
      <c r="C100" s="111" t="s">
        <v>146</v>
      </c>
      <c r="D100" s="110" t="s">
        <v>303</v>
      </c>
      <c r="E100" s="110" t="s">
        <v>304</v>
      </c>
      <c r="F100" s="134" t="s">
        <v>305</v>
      </c>
      <c r="G100" s="134" t="s">
        <v>273</v>
      </c>
      <c r="H100" s="134" t="s">
        <v>277</v>
      </c>
      <c r="I100" s="107">
        <v>2160000</v>
      </c>
      <c r="J100" s="134" t="s">
        <v>306</v>
      </c>
      <c r="K100" s="107">
        <v>0.2</v>
      </c>
      <c r="L100" s="135"/>
      <c r="M100" s="115"/>
    </row>
    <row r="101" spans="1:13" s="127" customFormat="1" ht="11.25" customHeight="1" x14ac:dyDescent="0.25">
      <c r="A101" s="107" t="s">
        <v>101</v>
      </c>
      <c r="B101" s="108" t="s">
        <v>273</v>
      </c>
      <c r="C101" s="111" t="s">
        <v>146</v>
      </c>
      <c r="D101" s="110" t="s">
        <v>303</v>
      </c>
      <c r="E101" s="110" t="s">
        <v>304</v>
      </c>
      <c r="F101" s="134" t="s">
        <v>305</v>
      </c>
      <c r="G101" s="134" t="s">
        <v>273</v>
      </c>
      <c r="H101" s="134" t="s">
        <v>277</v>
      </c>
      <c r="I101" s="107">
        <v>2090000</v>
      </c>
      <c r="J101" s="134" t="s">
        <v>307</v>
      </c>
      <c r="K101" s="107">
        <v>0.2</v>
      </c>
      <c r="L101" s="135"/>
      <c r="M101" s="115"/>
    </row>
    <row r="102" spans="1:13" s="127" customFormat="1" ht="11.25" customHeight="1" x14ac:dyDescent="0.25">
      <c r="A102" s="107" t="s">
        <v>101</v>
      </c>
      <c r="B102" s="108" t="s">
        <v>273</v>
      </c>
      <c r="C102" s="111" t="s">
        <v>146</v>
      </c>
      <c r="D102" s="110" t="s">
        <v>299</v>
      </c>
      <c r="E102" s="132" t="s">
        <v>300</v>
      </c>
      <c r="F102" s="108" t="s">
        <v>301</v>
      </c>
      <c r="G102" s="108" t="s">
        <v>273</v>
      </c>
      <c r="H102" s="108" t="s">
        <v>302</v>
      </c>
      <c r="I102" s="107">
        <v>2170000</v>
      </c>
      <c r="J102" s="108" t="s">
        <v>112</v>
      </c>
      <c r="K102" s="107">
        <v>1</v>
      </c>
      <c r="L102" s="114"/>
      <c r="M102" s="115"/>
    </row>
    <row r="103" spans="1:13" s="127" customFormat="1" ht="22.5" customHeight="1" x14ac:dyDescent="0.25">
      <c r="A103" s="107" t="s">
        <v>101</v>
      </c>
      <c r="B103" s="108" t="s">
        <v>273</v>
      </c>
      <c r="C103" s="111" t="s">
        <v>146</v>
      </c>
      <c r="D103" s="112" t="s">
        <v>294</v>
      </c>
      <c r="E103" s="112" t="s">
        <v>295</v>
      </c>
      <c r="F103" s="108" t="s">
        <v>296</v>
      </c>
      <c r="G103" s="108" t="s">
        <v>273</v>
      </c>
      <c r="H103" s="108" t="s">
        <v>297</v>
      </c>
      <c r="I103" s="107">
        <v>2500000</v>
      </c>
      <c r="J103" s="108" t="s">
        <v>298</v>
      </c>
      <c r="K103" s="107"/>
      <c r="L103" s="114" t="s">
        <v>25</v>
      </c>
      <c r="M103" s="164" t="s">
        <v>26</v>
      </c>
    </row>
    <row r="104" spans="1:13" s="127" customFormat="1" ht="17.25" customHeight="1" x14ac:dyDescent="0.25">
      <c r="A104" s="107" t="s">
        <v>101</v>
      </c>
      <c r="B104" s="108" t="s">
        <v>273</v>
      </c>
      <c r="C104" s="111" t="s">
        <v>127</v>
      </c>
      <c r="D104" s="113" t="s">
        <v>308</v>
      </c>
      <c r="E104" s="113" t="s">
        <v>309</v>
      </c>
      <c r="F104" s="130" t="s">
        <v>310</v>
      </c>
      <c r="G104" s="130" t="s">
        <v>273</v>
      </c>
      <c r="H104" s="130" t="s">
        <v>277</v>
      </c>
      <c r="I104" s="107">
        <v>2540000</v>
      </c>
      <c r="J104" s="108" t="s">
        <v>132</v>
      </c>
      <c r="K104" s="107">
        <v>2</v>
      </c>
      <c r="L104" s="114"/>
      <c r="M104" s="115"/>
    </row>
    <row r="105" spans="1:13" s="127" customFormat="1" ht="45" customHeight="1" x14ac:dyDescent="0.25">
      <c r="A105" s="107" t="s">
        <v>101</v>
      </c>
      <c r="B105" s="108" t="s">
        <v>311</v>
      </c>
      <c r="C105" s="111" t="s">
        <v>104</v>
      </c>
      <c r="D105" s="132" t="s">
        <v>321</v>
      </c>
      <c r="E105" s="132" t="s">
        <v>322</v>
      </c>
      <c r="F105" s="108" t="s">
        <v>323</v>
      </c>
      <c r="G105" s="108" t="s">
        <v>324</v>
      </c>
      <c r="H105" s="108" t="s">
        <v>325</v>
      </c>
      <c r="I105" s="107">
        <v>2050000</v>
      </c>
      <c r="J105" s="108" t="s">
        <v>152</v>
      </c>
      <c r="K105" s="107">
        <v>1</v>
      </c>
      <c r="L105" s="114"/>
      <c r="M105" s="115"/>
    </row>
    <row r="106" spans="1:13" s="127" customFormat="1" ht="39.75" customHeight="1" x14ac:dyDescent="0.25">
      <c r="A106" s="107" t="s">
        <v>101</v>
      </c>
      <c r="B106" s="108" t="s">
        <v>311</v>
      </c>
      <c r="C106" s="111" t="s">
        <v>104</v>
      </c>
      <c r="D106" s="132" t="s">
        <v>321</v>
      </c>
      <c r="E106" s="132" t="s">
        <v>322</v>
      </c>
      <c r="F106" s="108" t="s">
        <v>323</v>
      </c>
      <c r="G106" s="108" t="s">
        <v>324</v>
      </c>
      <c r="H106" s="108" t="s">
        <v>325</v>
      </c>
      <c r="I106" s="107">
        <v>2500000</v>
      </c>
      <c r="J106" s="108" t="s">
        <v>209</v>
      </c>
      <c r="K106" s="107">
        <v>2</v>
      </c>
      <c r="L106" s="114"/>
      <c r="M106" s="115"/>
    </row>
    <row r="107" spans="1:13" s="127" customFormat="1" ht="11.25" customHeight="1" x14ac:dyDescent="0.25">
      <c r="A107" s="107" t="s">
        <v>101</v>
      </c>
      <c r="B107" s="108" t="s">
        <v>311</v>
      </c>
      <c r="C107" s="111" t="s">
        <v>1355</v>
      </c>
      <c r="D107" s="113">
        <v>297629760</v>
      </c>
      <c r="E107" s="113" t="s">
        <v>1389</v>
      </c>
      <c r="F107" s="108" t="s">
        <v>1390</v>
      </c>
      <c r="G107" s="108" t="s">
        <v>315</v>
      </c>
      <c r="H107" s="228"/>
      <c r="I107" s="107">
        <v>2050200</v>
      </c>
      <c r="J107" s="108" t="s">
        <v>1354</v>
      </c>
      <c r="K107" s="107">
        <v>3</v>
      </c>
      <c r="L107" s="114"/>
      <c r="M107" s="115"/>
    </row>
    <row r="108" spans="1:13" s="127" customFormat="1" ht="22.5" customHeight="1" x14ac:dyDescent="0.25">
      <c r="A108" s="107" t="s">
        <v>101</v>
      </c>
      <c r="B108" s="108" t="s">
        <v>311</v>
      </c>
      <c r="C108" s="111" t="s">
        <v>1355</v>
      </c>
      <c r="D108" s="110">
        <v>297729772</v>
      </c>
      <c r="E108" s="110" t="s">
        <v>1391</v>
      </c>
      <c r="F108" s="108" t="s">
        <v>1392</v>
      </c>
      <c r="G108" s="108" t="s">
        <v>311</v>
      </c>
      <c r="H108" s="228"/>
      <c r="I108" s="114">
        <v>2050200</v>
      </c>
      <c r="J108" s="108" t="s">
        <v>1354</v>
      </c>
      <c r="K108" s="107">
        <v>4</v>
      </c>
      <c r="L108" s="114"/>
      <c r="M108" s="115"/>
    </row>
    <row r="109" spans="1:13" s="127" customFormat="1" ht="11.25" customHeight="1" x14ac:dyDescent="0.25">
      <c r="A109" s="107" t="s">
        <v>101</v>
      </c>
      <c r="B109" s="108" t="s">
        <v>311</v>
      </c>
      <c r="C109" s="111" t="s">
        <v>1355</v>
      </c>
      <c r="D109" s="110">
        <v>297729772</v>
      </c>
      <c r="E109" s="110" t="s">
        <v>1391</v>
      </c>
      <c r="F109" s="108" t="s">
        <v>1392</v>
      </c>
      <c r="G109" s="108" t="s">
        <v>1393</v>
      </c>
      <c r="H109" s="228"/>
      <c r="I109" s="114">
        <v>2050200</v>
      </c>
      <c r="J109" s="108" t="s">
        <v>1354</v>
      </c>
      <c r="K109" s="107">
        <v>3</v>
      </c>
      <c r="L109" s="114"/>
      <c r="M109" s="115"/>
    </row>
    <row r="110" spans="1:13" s="127" customFormat="1" ht="11.25" customHeight="1" x14ac:dyDescent="0.25">
      <c r="A110" s="107" t="s">
        <v>101</v>
      </c>
      <c r="B110" s="108" t="s">
        <v>311</v>
      </c>
      <c r="C110" s="111" t="s">
        <v>1355</v>
      </c>
      <c r="D110" s="113">
        <v>345534557</v>
      </c>
      <c r="E110" s="110" t="s">
        <v>1386</v>
      </c>
      <c r="F110" s="108" t="s">
        <v>1387</v>
      </c>
      <c r="G110" s="108" t="s">
        <v>1388</v>
      </c>
      <c r="H110" s="228"/>
      <c r="I110" s="107">
        <v>2050200</v>
      </c>
      <c r="J110" s="108" t="s">
        <v>1354</v>
      </c>
      <c r="K110" s="114">
        <v>1</v>
      </c>
      <c r="L110" s="114"/>
      <c r="M110" s="115"/>
    </row>
    <row r="111" spans="1:13" s="127" customFormat="1" ht="22.5" customHeight="1" x14ac:dyDescent="0.25">
      <c r="A111" s="107" t="s">
        <v>101</v>
      </c>
      <c r="B111" s="108" t="s">
        <v>311</v>
      </c>
      <c r="C111" s="111" t="s">
        <v>1355</v>
      </c>
      <c r="D111" s="113">
        <v>345534557</v>
      </c>
      <c r="E111" s="110" t="s">
        <v>1386</v>
      </c>
      <c r="F111" s="108" t="s">
        <v>1387</v>
      </c>
      <c r="G111" s="108" t="s">
        <v>315</v>
      </c>
      <c r="H111" s="228"/>
      <c r="I111" s="107">
        <v>2050200</v>
      </c>
      <c r="J111" s="108" t="s">
        <v>1354</v>
      </c>
      <c r="K111" s="114">
        <v>2</v>
      </c>
      <c r="L111" s="114"/>
      <c r="M111" s="115"/>
    </row>
    <row r="112" spans="1:13" s="127" customFormat="1" ht="11.25" customHeight="1" x14ac:dyDescent="0.25">
      <c r="A112" s="107" t="s">
        <v>101</v>
      </c>
      <c r="B112" s="108" t="s">
        <v>311</v>
      </c>
      <c r="C112" s="111" t="s">
        <v>122</v>
      </c>
      <c r="D112" s="113">
        <v>225422549</v>
      </c>
      <c r="E112" s="113" t="s">
        <v>317</v>
      </c>
      <c r="F112" s="108" t="s">
        <v>318</v>
      </c>
      <c r="G112" s="108" t="s">
        <v>311</v>
      </c>
      <c r="H112" s="129" t="s">
        <v>319</v>
      </c>
      <c r="I112" s="107">
        <v>2310000</v>
      </c>
      <c r="J112" s="108" t="s">
        <v>115</v>
      </c>
      <c r="K112" s="107">
        <v>1</v>
      </c>
      <c r="L112" s="114"/>
      <c r="M112" s="115"/>
    </row>
    <row r="113" spans="1:13" s="127" customFormat="1" ht="11.25" customHeight="1" x14ac:dyDescent="0.25">
      <c r="A113" s="107" t="s">
        <v>101</v>
      </c>
      <c r="B113" s="108" t="s">
        <v>311</v>
      </c>
      <c r="C113" s="111" t="s">
        <v>122</v>
      </c>
      <c r="D113" s="113" t="s">
        <v>331</v>
      </c>
      <c r="E113" s="113">
        <v>96598116096</v>
      </c>
      <c r="F113" s="108" t="s">
        <v>332</v>
      </c>
      <c r="G113" s="108" t="s">
        <v>311</v>
      </c>
      <c r="H113" s="129" t="s">
        <v>319</v>
      </c>
      <c r="I113" s="107">
        <v>2310000</v>
      </c>
      <c r="J113" s="108" t="s">
        <v>115</v>
      </c>
      <c r="K113" s="107">
        <v>1</v>
      </c>
      <c r="L113" s="114"/>
      <c r="M113" s="115"/>
    </row>
    <row r="114" spans="1:13" s="127" customFormat="1" ht="11.25" customHeight="1" x14ac:dyDescent="0.25">
      <c r="A114" s="107" t="s">
        <v>101</v>
      </c>
      <c r="B114" s="136" t="s">
        <v>311</v>
      </c>
      <c r="C114" s="137" t="s">
        <v>122</v>
      </c>
      <c r="D114" s="110" t="s">
        <v>326</v>
      </c>
      <c r="E114" s="110" t="s">
        <v>327</v>
      </c>
      <c r="F114" s="134" t="s">
        <v>328</v>
      </c>
      <c r="G114" s="134" t="s">
        <v>311</v>
      </c>
      <c r="H114" s="129" t="s">
        <v>329</v>
      </c>
      <c r="I114" s="107">
        <v>2360000</v>
      </c>
      <c r="J114" s="134" t="s">
        <v>116</v>
      </c>
      <c r="K114" s="118">
        <v>1</v>
      </c>
      <c r="L114" s="118"/>
      <c r="M114" s="155"/>
    </row>
    <row r="115" spans="1:13" s="127" customFormat="1" ht="11.25" customHeight="1" x14ac:dyDescent="0.25">
      <c r="A115" s="107" t="s">
        <v>101</v>
      </c>
      <c r="B115" s="108" t="s">
        <v>311</v>
      </c>
      <c r="C115" s="111" t="s">
        <v>177</v>
      </c>
      <c r="D115" s="113" t="s">
        <v>312</v>
      </c>
      <c r="E115" s="113" t="s">
        <v>313</v>
      </c>
      <c r="F115" s="108" t="s">
        <v>314</v>
      </c>
      <c r="G115" s="108" t="s">
        <v>315</v>
      </c>
      <c r="H115" s="108" t="s">
        <v>316</v>
      </c>
      <c r="I115" s="107">
        <v>2170000</v>
      </c>
      <c r="J115" s="108" t="s">
        <v>112</v>
      </c>
      <c r="K115" s="107">
        <v>1</v>
      </c>
      <c r="L115" s="114"/>
      <c r="M115" s="115"/>
    </row>
    <row r="116" spans="1:13" s="127" customFormat="1" ht="22.5" x14ac:dyDescent="0.25">
      <c r="A116" s="107" t="s">
        <v>101</v>
      </c>
      <c r="B116" s="108" t="s">
        <v>311</v>
      </c>
      <c r="C116" s="111" t="s">
        <v>127</v>
      </c>
      <c r="D116" s="113" t="s">
        <v>333</v>
      </c>
      <c r="E116" s="113" t="s">
        <v>334</v>
      </c>
      <c r="F116" s="130" t="s">
        <v>335</v>
      </c>
      <c r="G116" s="130" t="s">
        <v>311</v>
      </c>
      <c r="H116" s="130" t="s">
        <v>336</v>
      </c>
      <c r="I116" s="107">
        <v>2540000</v>
      </c>
      <c r="J116" s="108" t="s">
        <v>132</v>
      </c>
      <c r="K116" s="107">
        <v>3</v>
      </c>
      <c r="L116" s="114"/>
      <c r="M116" s="115"/>
    </row>
    <row r="117" spans="1:13" s="127" customFormat="1" ht="11.25" x14ac:dyDescent="0.25">
      <c r="A117" s="107" t="s">
        <v>101</v>
      </c>
      <c r="B117" s="108" t="s">
        <v>337</v>
      </c>
      <c r="C117" s="111" t="s">
        <v>104</v>
      </c>
      <c r="D117" s="132" t="s">
        <v>358</v>
      </c>
      <c r="E117" s="113" t="s">
        <v>359</v>
      </c>
      <c r="F117" s="108" t="s">
        <v>360</v>
      </c>
      <c r="G117" s="130" t="s">
        <v>337</v>
      </c>
      <c r="H117" s="130" t="s">
        <v>363</v>
      </c>
      <c r="I117" s="107">
        <v>2010000</v>
      </c>
      <c r="J117" s="108" t="s">
        <v>110</v>
      </c>
      <c r="K117" s="107">
        <v>1</v>
      </c>
      <c r="L117" s="114"/>
      <c r="M117" s="115"/>
    </row>
    <row r="118" spans="1:13" s="127" customFormat="1" ht="11.25" customHeight="1" x14ac:dyDescent="0.25">
      <c r="A118" s="107" t="s">
        <v>101</v>
      </c>
      <c r="B118" s="108" t="s">
        <v>337</v>
      </c>
      <c r="C118" s="111" t="s">
        <v>104</v>
      </c>
      <c r="D118" s="132" t="s">
        <v>358</v>
      </c>
      <c r="E118" s="132" t="s">
        <v>359</v>
      </c>
      <c r="F118" s="108" t="s">
        <v>360</v>
      </c>
      <c r="G118" s="108" t="s">
        <v>361</v>
      </c>
      <c r="H118" s="108" t="s">
        <v>362</v>
      </c>
      <c r="I118" s="107">
        <v>2050000</v>
      </c>
      <c r="J118" s="108" t="s">
        <v>152</v>
      </c>
      <c r="K118" s="107">
        <v>1</v>
      </c>
      <c r="L118" s="114"/>
      <c r="M118" s="115"/>
    </row>
    <row r="119" spans="1:13" s="127" customFormat="1" ht="11.25" customHeight="1" x14ac:dyDescent="0.25">
      <c r="A119" s="107" t="s">
        <v>101</v>
      </c>
      <c r="B119" s="108" t="s">
        <v>337</v>
      </c>
      <c r="C119" s="111" t="s">
        <v>104</v>
      </c>
      <c r="D119" s="132" t="s">
        <v>358</v>
      </c>
      <c r="E119" s="132" t="s">
        <v>359</v>
      </c>
      <c r="F119" s="108" t="s">
        <v>360</v>
      </c>
      <c r="G119" s="108" t="s">
        <v>337</v>
      </c>
      <c r="H119" s="108" t="s">
        <v>363</v>
      </c>
      <c r="I119" s="107">
        <v>2060000</v>
      </c>
      <c r="J119" s="108" t="s">
        <v>153</v>
      </c>
      <c r="K119" s="107">
        <v>1</v>
      </c>
      <c r="L119" s="114"/>
      <c r="M119" s="115"/>
    </row>
    <row r="120" spans="1:13" s="127" customFormat="1" ht="11.25" customHeight="1" x14ac:dyDescent="0.25">
      <c r="A120" s="107" t="s">
        <v>101</v>
      </c>
      <c r="B120" s="108" t="s">
        <v>337</v>
      </c>
      <c r="C120" s="111" t="s">
        <v>104</v>
      </c>
      <c r="D120" s="132" t="s">
        <v>358</v>
      </c>
      <c r="E120" s="132" t="s">
        <v>359</v>
      </c>
      <c r="F120" s="108" t="s">
        <v>360</v>
      </c>
      <c r="G120" s="108" t="s">
        <v>337</v>
      </c>
      <c r="H120" s="108" t="s">
        <v>363</v>
      </c>
      <c r="I120" s="107">
        <v>2070000</v>
      </c>
      <c r="J120" s="108" t="s">
        <v>183</v>
      </c>
      <c r="K120" s="107">
        <v>1</v>
      </c>
      <c r="L120" s="114"/>
      <c r="M120" s="115"/>
    </row>
    <row r="121" spans="1:13" s="127" customFormat="1" ht="64.5" customHeight="1" x14ac:dyDescent="0.25">
      <c r="A121" s="107" t="s">
        <v>101</v>
      </c>
      <c r="B121" s="108" t="s">
        <v>337</v>
      </c>
      <c r="C121" s="111" t="s">
        <v>104</v>
      </c>
      <c r="D121" s="132" t="s">
        <v>358</v>
      </c>
      <c r="E121" s="132" t="s">
        <v>359</v>
      </c>
      <c r="F121" s="108" t="s">
        <v>360</v>
      </c>
      <c r="G121" s="108" t="s">
        <v>1720</v>
      </c>
      <c r="H121" s="108" t="s">
        <v>364</v>
      </c>
      <c r="I121" s="107">
        <v>2500000</v>
      </c>
      <c r="J121" s="108" t="s">
        <v>119</v>
      </c>
      <c r="K121" s="107">
        <v>1</v>
      </c>
      <c r="L121" s="114"/>
      <c r="M121" s="115"/>
    </row>
    <row r="122" spans="1:13" s="127" customFormat="1" ht="22.5" customHeight="1" x14ac:dyDescent="0.25">
      <c r="A122" s="107" t="s">
        <v>101</v>
      </c>
      <c r="B122" s="108" t="s">
        <v>337</v>
      </c>
      <c r="C122" s="111" t="s">
        <v>1351</v>
      </c>
      <c r="D122" s="110" t="s">
        <v>1394</v>
      </c>
      <c r="E122" s="110" t="s">
        <v>1395</v>
      </c>
      <c r="F122" s="108" t="s">
        <v>1396</v>
      </c>
      <c r="G122" s="108" t="s">
        <v>337</v>
      </c>
      <c r="H122" s="228"/>
      <c r="I122" s="114">
        <v>2050200</v>
      </c>
      <c r="J122" s="108" t="s">
        <v>1354</v>
      </c>
      <c r="K122" s="107">
        <v>1</v>
      </c>
      <c r="L122" s="114"/>
      <c r="M122" s="115"/>
    </row>
    <row r="123" spans="1:13" s="127" customFormat="1" ht="22.5" x14ac:dyDescent="0.25">
      <c r="A123" s="107" t="s">
        <v>101</v>
      </c>
      <c r="B123" s="136" t="s">
        <v>337</v>
      </c>
      <c r="C123" s="111" t="s">
        <v>1355</v>
      </c>
      <c r="D123" s="110">
        <v>290129010</v>
      </c>
      <c r="E123" s="110" t="s">
        <v>1634</v>
      </c>
      <c r="F123" s="108" t="s">
        <v>1635</v>
      </c>
      <c r="G123" s="108" t="s">
        <v>1637</v>
      </c>
      <c r="H123" s="228"/>
      <c r="I123" s="114">
        <v>2050200</v>
      </c>
      <c r="J123" s="108" t="s">
        <v>1354</v>
      </c>
      <c r="K123" s="107">
        <v>1</v>
      </c>
      <c r="L123" s="114"/>
      <c r="M123" s="115"/>
    </row>
    <row r="124" spans="1:13" s="127" customFormat="1" ht="11.25" customHeight="1" x14ac:dyDescent="0.25">
      <c r="A124" s="107" t="s">
        <v>101</v>
      </c>
      <c r="B124" s="136" t="s">
        <v>337</v>
      </c>
      <c r="C124" s="111" t="s">
        <v>1355</v>
      </c>
      <c r="D124" s="110">
        <v>290129010</v>
      </c>
      <c r="E124" s="110" t="s">
        <v>1634</v>
      </c>
      <c r="F124" s="108" t="s">
        <v>1635</v>
      </c>
      <c r="G124" s="108" t="s">
        <v>1402</v>
      </c>
      <c r="H124" s="228"/>
      <c r="I124" s="114">
        <v>2050200</v>
      </c>
      <c r="J124" s="108" t="s">
        <v>1354</v>
      </c>
      <c r="K124" s="107">
        <v>1</v>
      </c>
      <c r="L124" s="114"/>
      <c r="M124" s="115"/>
    </row>
    <row r="125" spans="1:13" s="127" customFormat="1" ht="22.5" customHeight="1" x14ac:dyDescent="0.25">
      <c r="A125" s="107" t="s">
        <v>101</v>
      </c>
      <c r="B125" s="136" t="s">
        <v>337</v>
      </c>
      <c r="C125" s="111" t="s">
        <v>1355</v>
      </c>
      <c r="D125" s="110">
        <v>290129010</v>
      </c>
      <c r="E125" s="110" t="s">
        <v>1634</v>
      </c>
      <c r="F125" s="108" t="s">
        <v>1635</v>
      </c>
      <c r="G125" s="108" t="s">
        <v>341</v>
      </c>
      <c r="H125" s="228"/>
      <c r="I125" s="114">
        <v>2050200</v>
      </c>
      <c r="J125" s="108" t="s">
        <v>1354</v>
      </c>
      <c r="K125" s="107">
        <v>4</v>
      </c>
      <c r="L125" s="114"/>
      <c r="M125" s="115"/>
    </row>
    <row r="126" spans="1:13" s="127" customFormat="1" ht="22.5" x14ac:dyDescent="0.25">
      <c r="A126" s="107" t="s">
        <v>101</v>
      </c>
      <c r="B126" s="108" t="s">
        <v>337</v>
      </c>
      <c r="C126" s="111" t="s">
        <v>1355</v>
      </c>
      <c r="D126" s="110">
        <v>309330939</v>
      </c>
      <c r="E126" s="110" t="s">
        <v>1400</v>
      </c>
      <c r="F126" s="108" t="s">
        <v>1401</v>
      </c>
      <c r="G126" s="108" t="s">
        <v>1402</v>
      </c>
      <c r="H126" s="228"/>
      <c r="I126" s="114">
        <v>2050200</v>
      </c>
      <c r="J126" s="108" t="s">
        <v>1354</v>
      </c>
      <c r="K126" s="107">
        <v>1</v>
      </c>
      <c r="L126" s="114"/>
      <c r="M126" s="115"/>
    </row>
    <row r="127" spans="1:13" s="127" customFormat="1" ht="11.25" customHeight="1" x14ac:dyDescent="0.25">
      <c r="A127" s="107" t="s">
        <v>101</v>
      </c>
      <c r="B127" s="108" t="s">
        <v>337</v>
      </c>
      <c r="C127" s="111" t="s">
        <v>1355</v>
      </c>
      <c r="D127" s="110">
        <v>310731070</v>
      </c>
      <c r="E127" s="110" t="s">
        <v>1403</v>
      </c>
      <c r="F127" s="108" t="s">
        <v>1404</v>
      </c>
      <c r="G127" s="108" t="s">
        <v>361</v>
      </c>
      <c r="H127" s="228"/>
      <c r="I127" s="114">
        <v>2050200</v>
      </c>
      <c r="J127" s="108" t="s">
        <v>1354</v>
      </c>
      <c r="K127" s="107">
        <v>3</v>
      </c>
      <c r="L127" s="114"/>
      <c r="M127" s="115"/>
    </row>
    <row r="128" spans="1:13" s="127" customFormat="1" ht="11.25" customHeight="1" x14ac:dyDescent="0.25">
      <c r="A128" s="107" t="s">
        <v>101</v>
      </c>
      <c r="B128" s="108" t="s">
        <v>337</v>
      </c>
      <c r="C128" s="111" t="s">
        <v>1355</v>
      </c>
      <c r="D128" s="110">
        <v>339533951</v>
      </c>
      <c r="E128" s="110" t="s">
        <v>1397</v>
      </c>
      <c r="F128" s="108" t="s">
        <v>1398</v>
      </c>
      <c r="G128" s="108" t="s">
        <v>337</v>
      </c>
      <c r="H128" s="228"/>
      <c r="I128" s="114">
        <v>2050200</v>
      </c>
      <c r="J128" s="108" t="s">
        <v>1354</v>
      </c>
      <c r="K128" s="107">
        <v>1.5</v>
      </c>
      <c r="L128" s="114"/>
      <c r="M128" s="115"/>
    </row>
    <row r="129" spans="1:13" s="127" customFormat="1" ht="11.25" customHeight="1" x14ac:dyDescent="0.25">
      <c r="A129" s="107" t="s">
        <v>101</v>
      </c>
      <c r="B129" s="108" t="s">
        <v>337</v>
      </c>
      <c r="C129" s="111" t="s">
        <v>1355</v>
      </c>
      <c r="D129" s="110">
        <v>339533951</v>
      </c>
      <c r="E129" s="110" t="s">
        <v>1397</v>
      </c>
      <c r="F129" s="108" t="s">
        <v>1398</v>
      </c>
      <c r="G129" s="108" t="s">
        <v>1399</v>
      </c>
      <c r="H129" s="228"/>
      <c r="I129" s="114">
        <v>2050200</v>
      </c>
      <c r="J129" s="108" t="s">
        <v>1354</v>
      </c>
      <c r="K129" s="107">
        <v>1</v>
      </c>
      <c r="L129" s="114"/>
      <c r="M129" s="115"/>
    </row>
    <row r="130" spans="1:13" s="127" customFormat="1" ht="11.25" customHeight="1" x14ac:dyDescent="0.25">
      <c r="A130" s="107" t="s">
        <v>101</v>
      </c>
      <c r="B130" s="108" t="s">
        <v>337</v>
      </c>
      <c r="C130" s="111" t="s">
        <v>1355</v>
      </c>
      <c r="D130" s="110">
        <v>339533951</v>
      </c>
      <c r="E130" s="110" t="s">
        <v>1397</v>
      </c>
      <c r="F130" s="108" t="s">
        <v>1398</v>
      </c>
      <c r="G130" s="108" t="s">
        <v>341</v>
      </c>
      <c r="H130" s="228"/>
      <c r="I130" s="114">
        <v>2050200</v>
      </c>
      <c r="J130" s="108" t="s">
        <v>1354</v>
      </c>
      <c r="K130" s="107">
        <v>1.5</v>
      </c>
      <c r="L130" s="114"/>
      <c r="M130" s="115"/>
    </row>
    <row r="131" spans="1:13" s="127" customFormat="1" ht="33.75" customHeight="1" x14ac:dyDescent="0.25">
      <c r="A131" s="107" t="s">
        <v>101</v>
      </c>
      <c r="B131" s="108" t="s">
        <v>337</v>
      </c>
      <c r="C131" s="111" t="s">
        <v>146</v>
      </c>
      <c r="D131" s="110" t="s">
        <v>365</v>
      </c>
      <c r="E131" s="110" t="s">
        <v>366</v>
      </c>
      <c r="F131" s="130" t="s">
        <v>367</v>
      </c>
      <c r="G131" s="130" t="s">
        <v>341</v>
      </c>
      <c r="H131" s="130" t="s">
        <v>368</v>
      </c>
      <c r="I131" s="114">
        <v>2600000</v>
      </c>
      <c r="J131" s="108" t="s">
        <v>210</v>
      </c>
      <c r="K131" s="107"/>
      <c r="L131" s="114"/>
      <c r="M131" s="115"/>
    </row>
    <row r="132" spans="1:13" s="127" customFormat="1" ht="22.5" customHeight="1" x14ac:dyDescent="0.25">
      <c r="A132" s="107" t="s">
        <v>101</v>
      </c>
      <c r="B132" s="108" t="s">
        <v>337</v>
      </c>
      <c r="C132" s="111" t="s">
        <v>146</v>
      </c>
      <c r="D132" s="110" t="s">
        <v>380</v>
      </c>
      <c r="E132" s="110" t="s">
        <v>381</v>
      </c>
      <c r="F132" s="108" t="s">
        <v>382</v>
      </c>
      <c r="G132" s="108" t="s">
        <v>341</v>
      </c>
      <c r="H132" s="108" t="s">
        <v>383</v>
      </c>
      <c r="I132" s="114">
        <v>2150000</v>
      </c>
      <c r="J132" s="108" t="s">
        <v>191</v>
      </c>
      <c r="K132" s="114">
        <v>0.4</v>
      </c>
      <c r="L132" s="114"/>
      <c r="M132" s="115"/>
    </row>
    <row r="133" spans="1:13" s="127" customFormat="1" ht="22.5" customHeight="1" x14ac:dyDescent="0.25">
      <c r="A133" s="107" t="s">
        <v>101</v>
      </c>
      <c r="B133" s="108" t="s">
        <v>337</v>
      </c>
      <c r="C133" s="111" t="s">
        <v>146</v>
      </c>
      <c r="D133" s="110" t="s">
        <v>380</v>
      </c>
      <c r="E133" s="110" t="s">
        <v>381</v>
      </c>
      <c r="F133" s="108" t="s">
        <v>382</v>
      </c>
      <c r="G133" s="108" t="s">
        <v>341</v>
      </c>
      <c r="H133" s="108" t="s">
        <v>383</v>
      </c>
      <c r="I133" s="114">
        <v>2500000</v>
      </c>
      <c r="J133" s="108" t="s">
        <v>154</v>
      </c>
      <c r="K133" s="114"/>
      <c r="L133" s="114" t="s">
        <v>25</v>
      </c>
      <c r="M133" s="164" t="s">
        <v>26</v>
      </c>
    </row>
    <row r="134" spans="1:13" s="127" customFormat="1" ht="19.5" customHeight="1" x14ac:dyDescent="0.25">
      <c r="A134" s="107" t="s">
        <v>101</v>
      </c>
      <c r="B134" s="108" t="s">
        <v>337</v>
      </c>
      <c r="C134" s="111" t="s">
        <v>122</v>
      </c>
      <c r="D134" s="113" t="s">
        <v>373</v>
      </c>
      <c r="E134" s="113" t="s">
        <v>374</v>
      </c>
      <c r="F134" s="134" t="s">
        <v>375</v>
      </c>
      <c r="G134" s="158" t="s">
        <v>341</v>
      </c>
      <c r="H134" s="129" t="s">
        <v>376</v>
      </c>
      <c r="I134" s="107">
        <v>2530000</v>
      </c>
      <c r="J134" s="108" t="s">
        <v>187</v>
      </c>
      <c r="K134" s="107">
        <v>1</v>
      </c>
      <c r="L134" s="114"/>
      <c r="M134" s="115"/>
    </row>
    <row r="135" spans="1:13" s="127" customFormat="1" ht="22.5" customHeight="1" x14ac:dyDescent="0.25">
      <c r="A135" s="107" t="s">
        <v>101</v>
      </c>
      <c r="B135" s="108" t="s">
        <v>337</v>
      </c>
      <c r="C135" s="111" t="s">
        <v>122</v>
      </c>
      <c r="D135" s="113" t="s">
        <v>369</v>
      </c>
      <c r="E135" s="113" t="s">
        <v>370</v>
      </c>
      <c r="F135" s="134" t="s">
        <v>371</v>
      </c>
      <c r="G135" s="158" t="s">
        <v>337</v>
      </c>
      <c r="H135" s="129" t="s">
        <v>372</v>
      </c>
      <c r="I135" s="107">
        <v>2360000</v>
      </c>
      <c r="J135" s="108" t="s">
        <v>116</v>
      </c>
      <c r="K135" s="107">
        <v>1</v>
      </c>
      <c r="L135" s="114"/>
      <c r="M135" s="115"/>
    </row>
    <row r="136" spans="1:13" s="127" customFormat="1" ht="22.5" customHeight="1" x14ac:dyDescent="0.25">
      <c r="A136" s="107" t="s">
        <v>101</v>
      </c>
      <c r="B136" s="108" t="s">
        <v>337</v>
      </c>
      <c r="C136" s="111" t="s">
        <v>122</v>
      </c>
      <c r="D136" s="113" t="s">
        <v>343</v>
      </c>
      <c r="E136" s="113" t="s">
        <v>344</v>
      </c>
      <c r="F136" s="108" t="s">
        <v>345</v>
      </c>
      <c r="G136" s="108" t="s">
        <v>346</v>
      </c>
      <c r="H136" s="129" t="s">
        <v>347</v>
      </c>
      <c r="I136" s="107">
        <v>2310000</v>
      </c>
      <c r="J136" s="108" t="s">
        <v>115</v>
      </c>
      <c r="K136" s="107">
        <v>1</v>
      </c>
      <c r="L136" s="114"/>
      <c r="M136" s="115"/>
    </row>
    <row r="137" spans="1:13" s="127" customFormat="1" ht="22.5" customHeight="1" x14ac:dyDescent="0.25">
      <c r="A137" s="107" t="s">
        <v>101</v>
      </c>
      <c r="B137" s="108" t="s">
        <v>337</v>
      </c>
      <c r="C137" s="111" t="s">
        <v>122</v>
      </c>
      <c r="D137" s="113" t="s">
        <v>377</v>
      </c>
      <c r="E137" s="113">
        <v>88611994242</v>
      </c>
      <c r="F137" s="108" t="s">
        <v>378</v>
      </c>
      <c r="G137" s="108" t="s">
        <v>361</v>
      </c>
      <c r="H137" s="129" t="s">
        <v>379</v>
      </c>
      <c r="I137" s="107">
        <v>2310000</v>
      </c>
      <c r="J137" s="108" t="s">
        <v>115</v>
      </c>
      <c r="K137" s="107">
        <v>1</v>
      </c>
      <c r="L137" s="114"/>
      <c r="M137" s="115"/>
    </row>
    <row r="138" spans="1:13" s="127" customFormat="1" ht="22.5" customHeight="1" x14ac:dyDescent="0.25">
      <c r="A138" s="107" t="s">
        <v>101</v>
      </c>
      <c r="B138" s="108" t="s">
        <v>337</v>
      </c>
      <c r="C138" s="111" t="s">
        <v>122</v>
      </c>
      <c r="D138" s="113" t="s">
        <v>351</v>
      </c>
      <c r="E138" s="113" t="s">
        <v>352</v>
      </c>
      <c r="F138" s="108" t="s">
        <v>353</v>
      </c>
      <c r="G138" s="108" t="s">
        <v>337</v>
      </c>
      <c r="H138" s="108" t="s">
        <v>354</v>
      </c>
      <c r="I138" s="107">
        <v>2170000</v>
      </c>
      <c r="J138" s="108" t="s">
        <v>112</v>
      </c>
      <c r="K138" s="107">
        <v>1</v>
      </c>
      <c r="L138" s="114"/>
      <c r="M138" s="115"/>
    </row>
    <row r="139" spans="1:13" s="127" customFormat="1" ht="22.5" customHeight="1" x14ac:dyDescent="0.25">
      <c r="A139" s="107" t="s">
        <v>101</v>
      </c>
      <c r="B139" s="108" t="s">
        <v>337</v>
      </c>
      <c r="C139" s="111" t="s">
        <v>177</v>
      </c>
      <c r="D139" s="113">
        <v>491649169</v>
      </c>
      <c r="E139" s="113" t="s">
        <v>348</v>
      </c>
      <c r="F139" s="108" t="s">
        <v>349</v>
      </c>
      <c r="G139" s="108" t="s">
        <v>337</v>
      </c>
      <c r="H139" s="108" t="s">
        <v>350</v>
      </c>
      <c r="I139" s="107">
        <v>2310000</v>
      </c>
      <c r="J139" s="108" t="s">
        <v>115</v>
      </c>
      <c r="K139" s="107">
        <v>1</v>
      </c>
      <c r="L139" s="114"/>
      <c r="M139" s="115"/>
    </row>
    <row r="140" spans="1:13" s="127" customFormat="1" ht="33.75" customHeight="1" x14ac:dyDescent="0.25">
      <c r="A140" s="107" t="s">
        <v>101</v>
      </c>
      <c r="B140" s="108" t="s">
        <v>337</v>
      </c>
      <c r="C140" s="111" t="s">
        <v>177</v>
      </c>
      <c r="D140" s="113" t="s">
        <v>338</v>
      </c>
      <c r="E140" s="113" t="s">
        <v>339</v>
      </c>
      <c r="F140" s="108" t="s">
        <v>340</v>
      </c>
      <c r="G140" s="108" t="s">
        <v>341</v>
      </c>
      <c r="H140" s="108" t="s">
        <v>342</v>
      </c>
      <c r="I140" s="107">
        <v>2310000</v>
      </c>
      <c r="J140" s="108" t="s">
        <v>115</v>
      </c>
      <c r="K140" s="107">
        <v>1</v>
      </c>
      <c r="L140" s="114"/>
      <c r="M140" s="115"/>
    </row>
    <row r="141" spans="1:13" s="127" customFormat="1" ht="33.75" customHeight="1" x14ac:dyDescent="0.25">
      <c r="A141" s="107" t="s">
        <v>101</v>
      </c>
      <c r="B141" s="108" t="s">
        <v>337</v>
      </c>
      <c r="C141" s="111" t="s">
        <v>177</v>
      </c>
      <c r="D141" s="113" t="s">
        <v>355</v>
      </c>
      <c r="E141" s="113" t="s">
        <v>356</v>
      </c>
      <c r="F141" s="108" t="s">
        <v>357</v>
      </c>
      <c r="G141" s="108" t="s">
        <v>337</v>
      </c>
      <c r="H141" s="108" t="s">
        <v>350</v>
      </c>
      <c r="I141" s="107">
        <v>2050000</v>
      </c>
      <c r="J141" s="108" t="s">
        <v>152</v>
      </c>
      <c r="K141" s="107">
        <v>1</v>
      </c>
      <c r="L141" s="114"/>
      <c r="M141" s="115"/>
    </row>
    <row r="142" spans="1:13" s="127" customFormat="1" ht="33.75" customHeight="1" x14ac:dyDescent="0.25">
      <c r="A142" s="107" t="s">
        <v>101</v>
      </c>
      <c r="B142" s="108" t="s">
        <v>337</v>
      </c>
      <c r="C142" s="111" t="s">
        <v>127</v>
      </c>
      <c r="D142" s="113">
        <v>291829180</v>
      </c>
      <c r="E142" s="113" t="s">
        <v>385</v>
      </c>
      <c r="F142" s="130" t="s">
        <v>386</v>
      </c>
      <c r="G142" s="130" t="s">
        <v>361</v>
      </c>
      <c r="H142" s="130" t="s">
        <v>387</v>
      </c>
      <c r="I142" s="107">
        <v>2540000</v>
      </c>
      <c r="J142" s="108" t="s">
        <v>132</v>
      </c>
      <c r="K142" s="107">
        <v>2</v>
      </c>
      <c r="L142" s="114"/>
      <c r="M142" s="115"/>
    </row>
    <row r="143" spans="1:13" s="127" customFormat="1" ht="22.5" customHeight="1" x14ac:dyDescent="0.25">
      <c r="A143" s="107" t="s">
        <v>388</v>
      </c>
      <c r="B143" s="108" t="s">
        <v>388</v>
      </c>
      <c r="C143" s="111" t="s">
        <v>104</v>
      </c>
      <c r="D143" s="132" t="s">
        <v>389</v>
      </c>
      <c r="E143" s="113" t="s">
        <v>390</v>
      </c>
      <c r="F143" s="108" t="s">
        <v>391</v>
      </c>
      <c r="G143" s="108" t="s">
        <v>392</v>
      </c>
      <c r="H143" s="108" t="s">
        <v>393</v>
      </c>
      <c r="I143" s="107">
        <v>2170000</v>
      </c>
      <c r="J143" s="108" t="s">
        <v>112</v>
      </c>
      <c r="K143" s="107">
        <v>1</v>
      </c>
      <c r="L143" s="114"/>
      <c r="M143" s="115"/>
    </row>
    <row r="144" spans="1:13" s="127" customFormat="1" ht="22.5" customHeight="1" x14ac:dyDescent="0.25">
      <c r="A144" s="107" t="s">
        <v>388</v>
      </c>
      <c r="B144" s="108" t="s">
        <v>388</v>
      </c>
      <c r="C144" s="111" t="s">
        <v>104</v>
      </c>
      <c r="D144" s="132" t="s">
        <v>389</v>
      </c>
      <c r="E144" s="113" t="s">
        <v>390</v>
      </c>
      <c r="F144" s="108" t="s">
        <v>391</v>
      </c>
      <c r="G144" s="108" t="s">
        <v>392</v>
      </c>
      <c r="H144" s="108" t="s">
        <v>393</v>
      </c>
      <c r="I144" s="107">
        <v>2010000</v>
      </c>
      <c r="J144" s="108" t="s">
        <v>110</v>
      </c>
      <c r="K144" s="107">
        <v>0.45</v>
      </c>
      <c r="L144" s="114"/>
      <c r="M144" s="115"/>
    </row>
    <row r="145" spans="1:13" s="127" customFormat="1" ht="22.5" customHeight="1" x14ac:dyDescent="0.25">
      <c r="A145" s="107" t="s">
        <v>388</v>
      </c>
      <c r="B145" s="108" t="s">
        <v>388</v>
      </c>
      <c r="C145" s="111" t="s">
        <v>104</v>
      </c>
      <c r="D145" s="132" t="s">
        <v>389</v>
      </c>
      <c r="E145" s="113" t="s">
        <v>390</v>
      </c>
      <c r="F145" s="108" t="s">
        <v>391</v>
      </c>
      <c r="G145" s="108" t="s">
        <v>392</v>
      </c>
      <c r="H145" s="108" t="s">
        <v>393</v>
      </c>
      <c r="I145" s="107">
        <v>2070000</v>
      </c>
      <c r="J145" s="108" t="s">
        <v>183</v>
      </c>
      <c r="K145" s="107">
        <v>0.4</v>
      </c>
      <c r="L145" s="114"/>
      <c r="M145" s="115"/>
    </row>
    <row r="146" spans="1:13" s="127" customFormat="1" ht="11.25" x14ac:dyDescent="0.25">
      <c r="A146" s="107" t="s">
        <v>388</v>
      </c>
      <c r="B146" s="108" t="s">
        <v>388</v>
      </c>
      <c r="C146" s="111" t="s">
        <v>104</v>
      </c>
      <c r="D146" s="132" t="s">
        <v>389</v>
      </c>
      <c r="E146" s="113" t="s">
        <v>390</v>
      </c>
      <c r="F146" s="108" t="s">
        <v>391</v>
      </c>
      <c r="G146" s="108" t="s">
        <v>392</v>
      </c>
      <c r="H146" s="108" t="s">
        <v>393</v>
      </c>
      <c r="I146" s="107">
        <v>2500000</v>
      </c>
      <c r="J146" s="108" t="s">
        <v>209</v>
      </c>
      <c r="K146" s="107">
        <v>1</v>
      </c>
      <c r="L146" s="114"/>
      <c r="M146" s="115"/>
    </row>
    <row r="147" spans="1:13" s="127" customFormat="1" ht="22.5" customHeight="1" x14ac:dyDescent="0.25">
      <c r="A147" s="107" t="s">
        <v>388</v>
      </c>
      <c r="B147" s="108" t="s">
        <v>388</v>
      </c>
      <c r="C147" s="111" t="s">
        <v>104</v>
      </c>
      <c r="D147" s="132" t="s">
        <v>389</v>
      </c>
      <c r="E147" s="113" t="s">
        <v>390</v>
      </c>
      <c r="F147" s="108" t="s">
        <v>391</v>
      </c>
      <c r="G147" s="108" t="s">
        <v>392</v>
      </c>
      <c r="H147" s="108" t="s">
        <v>393</v>
      </c>
      <c r="I147" s="107">
        <v>2310000</v>
      </c>
      <c r="J147" s="108" t="s">
        <v>115</v>
      </c>
      <c r="K147" s="107">
        <v>1</v>
      </c>
      <c r="L147" s="114"/>
      <c r="M147" s="115"/>
    </row>
    <row r="148" spans="1:13" s="127" customFormat="1" ht="33.75" customHeight="1" x14ac:dyDescent="0.25">
      <c r="A148" s="107" t="s">
        <v>388</v>
      </c>
      <c r="B148" s="108" t="s">
        <v>388</v>
      </c>
      <c r="C148" s="111" t="s">
        <v>104</v>
      </c>
      <c r="D148" s="132" t="s">
        <v>394</v>
      </c>
      <c r="E148" s="132">
        <v>60366154897</v>
      </c>
      <c r="F148" s="108" t="s">
        <v>395</v>
      </c>
      <c r="G148" s="108" t="s">
        <v>396</v>
      </c>
      <c r="H148" s="108" t="s">
        <v>397</v>
      </c>
      <c r="I148" s="107">
        <v>2010000</v>
      </c>
      <c r="J148" s="108" t="s">
        <v>398</v>
      </c>
      <c r="K148" s="107">
        <v>1</v>
      </c>
      <c r="L148" s="114"/>
      <c r="M148" s="115"/>
    </row>
    <row r="149" spans="1:13" s="127" customFormat="1" ht="22.5" customHeight="1" x14ac:dyDescent="0.25">
      <c r="A149" s="107" t="s">
        <v>388</v>
      </c>
      <c r="B149" s="108" t="s">
        <v>388</v>
      </c>
      <c r="C149" s="111" t="s">
        <v>104</v>
      </c>
      <c r="D149" s="132" t="s">
        <v>394</v>
      </c>
      <c r="E149" s="107">
        <v>60366154897</v>
      </c>
      <c r="F149" s="108" t="s">
        <v>395</v>
      </c>
      <c r="G149" s="108" t="s">
        <v>396</v>
      </c>
      <c r="H149" s="108" t="s">
        <v>397</v>
      </c>
      <c r="I149" s="107">
        <v>2050000</v>
      </c>
      <c r="J149" s="108" t="s">
        <v>152</v>
      </c>
      <c r="K149" s="107">
        <v>1.2</v>
      </c>
      <c r="L149" s="114"/>
      <c r="M149" s="115"/>
    </row>
    <row r="150" spans="1:13" s="127" customFormat="1" ht="22.5" customHeight="1" x14ac:dyDescent="0.25">
      <c r="A150" s="107" t="s">
        <v>388</v>
      </c>
      <c r="B150" s="108" t="s">
        <v>388</v>
      </c>
      <c r="C150" s="111" t="s">
        <v>104</v>
      </c>
      <c r="D150" s="132" t="s">
        <v>394</v>
      </c>
      <c r="E150" s="107">
        <v>60366154897</v>
      </c>
      <c r="F150" s="108" t="s">
        <v>395</v>
      </c>
      <c r="G150" s="108" t="s">
        <v>396</v>
      </c>
      <c r="H150" s="108" t="s">
        <v>397</v>
      </c>
      <c r="I150" s="107">
        <v>2060000</v>
      </c>
      <c r="J150" s="108" t="s">
        <v>153</v>
      </c>
      <c r="K150" s="107">
        <v>0.2</v>
      </c>
      <c r="L150" s="114"/>
      <c r="M150" s="115"/>
    </row>
    <row r="151" spans="1:13" s="127" customFormat="1" ht="22.5" customHeight="1" x14ac:dyDescent="0.25">
      <c r="A151" s="107" t="s">
        <v>388</v>
      </c>
      <c r="B151" s="108" t="s">
        <v>388</v>
      </c>
      <c r="C151" s="111" t="s">
        <v>104</v>
      </c>
      <c r="D151" s="132" t="s">
        <v>394</v>
      </c>
      <c r="E151" s="132">
        <v>60366154897</v>
      </c>
      <c r="F151" s="108" t="s">
        <v>395</v>
      </c>
      <c r="G151" s="108" t="s">
        <v>396</v>
      </c>
      <c r="H151" s="108" t="s">
        <v>397</v>
      </c>
      <c r="I151" s="107">
        <v>2070000</v>
      </c>
      <c r="J151" s="108" t="s">
        <v>183</v>
      </c>
      <c r="K151" s="107">
        <v>0.1</v>
      </c>
      <c r="L151" s="114"/>
      <c r="M151" s="115"/>
    </row>
    <row r="152" spans="1:13" s="127" customFormat="1" ht="33.75" customHeight="1" x14ac:dyDescent="0.25">
      <c r="A152" s="107" t="s">
        <v>388</v>
      </c>
      <c r="B152" s="108" t="s">
        <v>388</v>
      </c>
      <c r="C152" s="111" t="s">
        <v>104</v>
      </c>
      <c r="D152" s="132" t="s">
        <v>394</v>
      </c>
      <c r="E152" s="132">
        <v>60366154897</v>
      </c>
      <c r="F152" s="108" t="s">
        <v>395</v>
      </c>
      <c r="G152" s="108" t="s">
        <v>396</v>
      </c>
      <c r="H152" s="108" t="s">
        <v>397</v>
      </c>
      <c r="I152" s="107">
        <v>2100000</v>
      </c>
      <c r="J152" s="108" t="s">
        <v>399</v>
      </c>
      <c r="K152" s="107">
        <v>0.9</v>
      </c>
      <c r="L152" s="114"/>
      <c r="M152" s="115"/>
    </row>
    <row r="153" spans="1:13" s="127" customFormat="1" ht="11.25" customHeight="1" x14ac:dyDescent="0.25">
      <c r="A153" s="107" t="s">
        <v>388</v>
      </c>
      <c r="B153" s="108" t="s">
        <v>388</v>
      </c>
      <c r="C153" s="111" t="s">
        <v>104</v>
      </c>
      <c r="D153" s="132" t="s">
        <v>394</v>
      </c>
      <c r="E153" s="132">
        <v>60366154897</v>
      </c>
      <c r="F153" s="108" t="s">
        <v>395</v>
      </c>
      <c r="G153" s="108" t="s">
        <v>396</v>
      </c>
      <c r="H153" s="108" t="s">
        <v>397</v>
      </c>
      <c r="I153" s="107">
        <v>2140000</v>
      </c>
      <c r="J153" s="108" t="s">
        <v>208</v>
      </c>
      <c r="K153" s="107">
        <v>0.4</v>
      </c>
      <c r="L153" s="114"/>
      <c r="M153" s="115"/>
    </row>
    <row r="154" spans="1:13" s="127" customFormat="1" ht="22.5" customHeight="1" x14ac:dyDescent="0.25">
      <c r="A154" s="107" t="s">
        <v>388</v>
      </c>
      <c r="B154" s="108" t="s">
        <v>388</v>
      </c>
      <c r="C154" s="111" t="s">
        <v>104</v>
      </c>
      <c r="D154" s="132" t="s">
        <v>394</v>
      </c>
      <c r="E154" s="132">
        <v>60366154897</v>
      </c>
      <c r="F154" s="108" t="s">
        <v>395</v>
      </c>
      <c r="G154" s="108" t="s">
        <v>396</v>
      </c>
      <c r="H154" s="108" t="s">
        <v>397</v>
      </c>
      <c r="I154" s="107">
        <v>2150000</v>
      </c>
      <c r="J154" s="108" t="s">
        <v>191</v>
      </c>
      <c r="K154" s="107">
        <v>0.2</v>
      </c>
      <c r="L154" s="114"/>
      <c r="M154" s="115"/>
    </row>
    <row r="155" spans="1:13" s="127" customFormat="1" ht="11.25" x14ac:dyDescent="0.25">
      <c r="A155" s="107" t="s">
        <v>388</v>
      </c>
      <c r="B155" s="108" t="s">
        <v>388</v>
      </c>
      <c r="C155" s="111" t="s">
        <v>104</v>
      </c>
      <c r="D155" s="132" t="s">
        <v>394</v>
      </c>
      <c r="E155" s="132">
        <v>60366154897</v>
      </c>
      <c r="F155" s="108" t="s">
        <v>395</v>
      </c>
      <c r="G155" s="108" t="s">
        <v>396</v>
      </c>
      <c r="H155" s="108" t="s">
        <v>397</v>
      </c>
      <c r="I155" s="107">
        <v>2160000</v>
      </c>
      <c r="J155" s="108" t="s">
        <v>306</v>
      </c>
      <c r="K155" s="107">
        <v>0.2</v>
      </c>
      <c r="L155" s="114"/>
      <c r="M155" s="115"/>
    </row>
    <row r="156" spans="1:13" s="127" customFormat="1" ht="11.25" customHeight="1" x14ac:dyDescent="0.25">
      <c r="A156" s="107" t="s">
        <v>388</v>
      </c>
      <c r="B156" s="108" t="s">
        <v>388</v>
      </c>
      <c r="C156" s="111" t="s">
        <v>104</v>
      </c>
      <c r="D156" s="132" t="s">
        <v>394</v>
      </c>
      <c r="E156" s="113">
        <v>60366154897</v>
      </c>
      <c r="F156" s="108" t="s">
        <v>395</v>
      </c>
      <c r="G156" s="108" t="s">
        <v>396</v>
      </c>
      <c r="H156" s="108" t="s">
        <v>397</v>
      </c>
      <c r="I156" s="107">
        <v>2170000</v>
      </c>
      <c r="J156" s="108" t="s">
        <v>112</v>
      </c>
      <c r="K156" s="107">
        <v>0.2</v>
      </c>
      <c r="L156" s="114"/>
      <c r="M156" s="115"/>
    </row>
    <row r="157" spans="1:13" s="127" customFormat="1" ht="11.25" customHeight="1" x14ac:dyDescent="0.25">
      <c r="A157" s="107" t="s">
        <v>388</v>
      </c>
      <c r="B157" s="108" t="s">
        <v>388</v>
      </c>
      <c r="C157" s="111" t="s">
        <v>104</v>
      </c>
      <c r="D157" s="132" t="s">
        <v>394</v>
      </c>
      <c r="E157" s="107">
        <v>60366154897</v>
      </c>
      <c r="F157" s="108" t="s">
        <v>395</v>
      </c>
      <c r="G157" s="108" t="s">
        <v>396</v>
      </c>
      <c r="H157" s="108" t="s">
        <v>397</v>
      </c>
      <c r="I157" s="107">
        <v>2500000</v>
      </c>
      <c r="J157" s="108" t="s">
        <v>119</v>
      </c>
      <c r="K157" s="107">
        <v>0.1</v>
      </c>
      <c r="L157" s="114"/>
      <c r="M157" s="115"/>
    </row>
    <row r="158" spans="1:13" s="127" customFormat="1" ht="22.5" customHeight="1" x14ac:dyDescent="0.25">
      <c r="A158" s="107" t="s">
        <v>388</v>
      </c>
      <c r="B158" s="108" t="s">
        <v>388</v>
      </c>
      <c r="C158" s="111" t="s">
        <v>104</v>
      </c>
      <c r="D158" s="132" t="s">
        <v>400</v>
      </c>
      <c r="E158" s="132" t="s">
        <v>401</v>
      </c>
      <c r="F158" s="108" t="s">
        <v>402</v>
      </c>
      <c r="G158" s="108" t="s">
        <v>403</v>
      </c>
      <c r="H158" s="108" t="s">
        <v>404</v>
      </c>
      <c r="I158" s="107">
        <v>2010000</v>
      </c>
      <c r="J158" s="108" t="s">
        <v>110</v>
      </c>
      <c r="K158" s="107">
        <v>1</v>
      </c>
      <c r="L158" s="114"/>
      <c r="M158" s="115"/>
    </row>
    <row r="159" spans="1:13" s="127" customFormat="1" ht="11.25" customHeight="1" x14ac:dyDescent="0.25">
      <c r="A159" s="107" t="s">
        <v>388</v>
      </c>
      <c r="B159" s="108" t="s">
        <v>388</v>
      </c>
      <c r="C159" s="111" t="s">
        <v>104</v>
      </c>
      <c r="D159" s="132" t="s">
        <v>400</v>
      </c>
      <c r="E159" s="132" t="s">
        <v>401</v>
      </c>
      <c r="F159" s="108" t="s">
        <v>402</v>
      </c>
      <c r="G159" s="108" t="s">
        <v>403</v>
      </c>
      <c r="H159" s="108" t="s">
        <v>404</v>
      </c>
      <c r="I159" s="107">
        <v>2050000</v>
      </c>
      <c r="J159" s="108" t="s">
        <v>152</v>
      </c>
      <c r="K159" s="107">
        <v>1</v>
      </c>
      <c r="L159" s="114"/>
      <c r="M159" s="115"/>
    </row>
    <row r="160" spans="1:13" s="127" customFormat="1" ht="33.75" customHeight="1" x14ac:dyDescent="0.25">
      <c r="A160" s="107" t="s">
        <v>388</v>
      </c>
      <c r="B160" s="108" t="s">
        <v>388</v>
      </c>
      <c r="C160" s="111" t="s">
        <v>104</v>
      </c>
      <c r="D160" s="132" t="s">
        <v>400</v>
      </c>
      <c r="E160" s="132" t="s">
        <v>401</v>
      </c>
      <c r="F160" s="108" t="s">
        <v>402</v>
      </c>
      <c r="G160" s="108" t="s">
        <v>403</v>
      </c>
      <c r="H160" s="108" t="s">
        <v>404</v>
      </c>
      <c r="I160" s="107">
        <v>2070000</v>
      </c>
      <c r="J160" s="108" t="s">
        <v>183</v>
      </c>
      <c r="K160" s="107">
        <v>1</v>
      </c>
      <c r="L160" s="114"/>
      <c r="M160" s="115"/>
    </row>
    <row r="161" spans="1:13" s="127" customFormat="1" ht="11.25" customHeight="1" x14ac:dyDescent="0.25">
      <c r="A161" s="107" t="s">
        <v>388</v>
      </c>
      <c r="B161" s="108" t="s">
        <v>388</v>
      </c>
      <c r="C161" s="111" t="s">
        <v>104</v>
      </c>
      <c r="D161" s="132" t="s">
        <v>400</v>
      </c>
      <c r="E161" s="132" t="s">
        <v>401</v>
      </c>
      <c r="F161" s="108" t="s">
        <v>402</v>
      </c>
      <c r="G161" s="108" t="s">
        <v>403</v>
      </c>
      <c r="H161" s="108" t="s">
        <v>404</v>
      </c>
      <c r="I161" s="107">
        <v>2170000</v>
      </c>
      <c r="J161" s="108" t="s">
        <v>112</v>
      </c>
      <c r="K161" s="107">
        <v>1</v>
      </c>
      <c r="L161" s="114"/>
      <c r="M161" s="115"/>
    </row>
    <row r="162" spans="1:13" s="127" customFormat="1" ht="11.25" customHeight="1" x14ac:dyDescent="0.25">
      <c r="A162" s="107" t="s">
        <v>388</v>
      </c>
      <c r="B162" s="108" t="s">
        <v>388</v>
      </c>
      <c r="C162" s="111" t="s">
        <v>104</v>
      </c>
      <c r="D162" s="132" t="s">
        <v>400</v>
      </c>
      <c r="E162" s="132" t="s">
        <v>401</v>
      </c>
      <c r="F162" s="108" t="s">
        <v>402</v>
      </c>
      <c r="G162" s="108" t="s">
        <v>403</v>
      </c>
      <c r="H162" s="108" t="s">
        <v>404</v>
      </c>
      <c r="I162" s="107">
        <v>2310000</v>
      </c>
      <c r="J162" s="108" t="s">
        <v>115</v>
      </c>
      <c r="K162" s="107">
        <v>1</v>
      </c>
      <c r="L162" s="114"/>
      <c r="M162" s="115"/>
    </row>
    <row r="163" spans="1:13" s="127" customFormat="1" ht="11.25" customHeight="1" x14ac:dyDescent="0.25">
      <c r="A163" s="107" t="s">
        <v>388</v>
      </c>
      <c r="B163" s="108" t="s">
        <v>388</v>
      </c>
      <c r="C163" s="111" t="s">
        <v>104</v>
      </c>
      <c r="D163" s="132" t="s">
        <v>400</v>
      </c>
      <c r="E163" s="132" t="s">
        <v>401</v>
      </c>
      <c r="F163" s="108" t="s">
        <v>402</v>
      </c>
      <c r="G163" s="108" t="s">
        <v>403</v>
      </c>
      <c r="H163" s="108" t="s">
        <v>404</v>
      </c>
      <c r="I163" s="107">
        <v>2500000</v>
      </c>
      <c r="J163" s="108" t="s">
        <v>119</v>
      </c>
      <c r="K163" s="107">
        <v>2</v>
      </c>
      <c r="L163" s="114"/>
      <c r="M163" s="115"/>
    </row>
    <row r="164" spans="1:13" s="127" customFormat="1" ht="22.5" customHeight="1" x14ac:dyDescent="0.25">
      <c r="A164" s="107" t="s">
        <v>388</v>
      </c>
      <c r="B164" s="108" t="s">
        <v>388</v>
      </c>
      <c r="C164" s="111" t="s">
        <v>104</v>
      </c>
      <c r="D164" s="132" t="s">
        <v>405</v>
      </c>
      <c r="E164" s="132" t="s">
        <v>406</v>
      </c>
      <c r="F164" s="108" t="s">
        <v>407</v>
      </c>
      <c r="G164" s="108" t="s">
        <v>388</v>
      </c>
      <c r="H164" s="108" t="s">
        <v>408</v>
      </c>
      <c r="I164" s="107">
        <v>2010000</v>
      </c>
      <c r="J164" s="108" t="s">
        <v>398</v>
      </c>
      <c r="K164" s="107">
        <v>2</v>
      </c>
      <c r="L164" s="114"/>
      <c r="M164" s="115"/>
    </row>
    <row r="165" spans="1:13" s="127" customFormat="1" ht="22.5" customHeight="1" x14ac:dyDescent="0.25">
      <c r="A165" s="107" t="s">
        <v>388</v>
      </c>
      <c r="B165" s="108" t="s">
        <v>388</v>
      </c>
      <c r="C165" s="111" t="s">
        <v>104</v>
      </c>
      <c r="D165" s="132" t="s">
        <v>405</v>
      </c>
      <c r="E165" s="132" t="s">
        <v>406</v>
      </c>
      <c r="F165" s="108" t="s">
        <v>407</v>
      </c>
      <c r="G165" s="108" t="s">
        <v>388</v>
      </c>
      <c r="H165" s="108" t="s">
        <v>408</v>
      </c>
      <c r="I165" s="107">
        <v>2010200</v>
      </c>
      <c r="J165" s="108" t="s">
        <v>199</v>
      </c>
      <c r="K165" s="107">
        <v>1</v>
      </c>
      <c r="L165" s="114"/>
      <c r="M165" s="115"/>
    </row>
    <row r="166" spans="1:13" s="127" customFormat="1" ht="33.75" x14ac:dyDescent="0.25">
      <c r="A166" s="107" t="s">
        <v>388</v>
      </c>
      <c r="B166" s="108" t="s">
        <v>388</v>
      </c>
      <c r="C166" s="111" t="s">
        <v>104</v>
      </c>
      <c r="D166" s="132" t="s">
        <v>405</v>
      </c>
      <c r="E166" s="132" t="s">
        <v>406</v>
      </c>
      <c r="F166" s="108" t="s">
        <v>407</v>
      </c>
      <c r="G166" s="108" t="s">
        <v>388</v>
      </c>
      <c r="H166" s="108" t="s">
        <v>409</v>
      </c>
      <c r="I166" s="107">
        <v>2050000</v>
      </c>
      <c r="J166" s="108" t="s">
        <v>152</v>
      </c>
      <c r="K166" s="107">
        <v>1</v>
      </c>
      <c r="L166" s="114"/>
      <c r="M166" s="115"/>
    </row>
    <row r="167" spans="1:13" s="127" customFormat="1" ht="11.25" x14ac:dyDescent="0.25">
      <c r="A167" s="107" t="s">
        <v>388</v>
      </c>
      <c r="B167" s="108" t="s">
        <v>388</v>
      </c>
      <c r="C167" s="111" t="s">
        <v>104</v>
      </c>
      <c r="D167" s="132" t="s">
        <v>405</v>
      </c>
      <c r="E167" s="132" t="s">
        <v>406</v>
      </c>
      <c r="F167" s="108" t="s">
        <v>407</v>
      </c>
      <c r="G167" s="108" t="s">
        <v>388</v>
      </c>
      <c r="H167" s="108" t="s">
        <v>410</v>
      </c>
      <c r="I167" s="107">
        <v>2300000</v>
      </c>
      <c r="J167" s="108" t="s">
        <v>561</v>
      </c>
      <c r="K167" s="107">
        <v>1</v>
      </c>
      <c r="L167" s="114"/>
      <c r="M167" s="115"/>
    </row>
    <row r="168" spans="1:13" s="127" customFormat="1" ht="22.5" customHeight="1" x14ac:dyDescent="0.25">
      <c r="A168" s="107" t="s">
        <v>388</v>
      </c>
      <c r="B168" s="108" t="s">
        <v>388</v>
      </c>
      <c r="C168" s="111" t="s">
        <v>104</v>
      </c>
      <c r="D168" s="132" t="s">
        <v>405</v>
      </c>
      <c r="E168" s="132" t="s">
        <v>406</v>
      </c>
      <c r="F168" s="108" t="s">
        <v>407</v>
      </c>
      <c r="G168" s="108" t="s">
        <v>388</v>
      </c>
      <c r="H168" s="108" t="s">
        <v>410</v>
      </c>
      <c r="I168" s="107">
        <v>2310000</v>
      </c>
      <c r="J168" s="108" t="s">
        <v>115</v>
      </c>
      <c r="K168" s="107">
        <v>0.2</v>
      </c>
      <c r="L168" s="114"/>
      <c r="M168" s="115"/>
    </row>
    <row r="169" spans="1:13" s="127" customFormat="1" ht="22.5" customHeight="1" x14ac:dyDescent="0.25">
      <c r="A169" s="107" t="s">
        <v>388</v>
      </c>
      <c r="B169" s="108" t="s">
        <v>388</v>
      </c>
      <c r="C169" s="111" t="s">
        <v>104</v>
      </c>
      <c r="D169" s="132" t="s">
        <v>405</v>
      </c>
      <c r="E169" s="132" t="s">
        <v>406</v>
      </c>
      <c r="F169" s="108" t="s">
        <v>407</v>
      </c>
      <c r="G169" s="108" t="s">
        <v>388</v>
      </c>
      <c r="H169" s="108" t="s">
        <v>408</v>
      </c>
      <c r="I169" s="107">
        <v>2340000</v>
      </c>
      <c r="J169" s="108" t="s">
        <v>411</v>
      </c>
      <c r="K169" s="107">
        <v>1</v>
      </c>
      <c r="L169" s="114"/>
      <c r="M169" s="115"/>
    </row>
    <row r="170" spans="1:13" s="127" customFormat="1" ht="22.5" customHeight="1" x14ac:dyDescent="0.25">
      <c r="A170" s="107" t="s">
        <v>388</v>
      </c>
      <c r="B170" s="108" t="s">
        <v>388</v>
      </c>
      <c r="C170" s="111" t="s">
        <v>104</v>
      </c>
      <c r="D170" s="132" t="s">
        <v>405</v>
      </c>
      <c r="E170" s="132" t="s">
        <v>406</v>
      </c>
      <c r="F170" s="108" t="s">
        <v>407</v>
      </c>
      <c r="G170" s="108" t="s">
        <v>388</v>
      </c>
      <c r="H170" s="108" t="s">
        <v>412</v>
      </c>
      <c r="I170" s="107">
        <v>2360000</v>
      </c>
      <c r="J170" s="108" t="s">
        <v>116</v>
      </c>
      <c r="K170" s="107">
        <v>1</v>
      </c>
      <c r="L170" s="114"/>
      <c r="M170" s="115"/>
    </row>
    <row r="171" spans="1:13" s="127" customFormat="1" ht="22.5" customHeight="1" x14ac:dyDescent="0.25">
      <c r="A171" s="107" t="s">
        <v>388</v>
      </c>
      <c r="B171" s="108" t="s">
        <v>388</v>
      </c>
      <c r="C171" s="111" t="s">
        <v>104</v>
      </c>
      <c r="D171" s="132" t="s">
        <v>405</v>
      </c>
      <c r="E171" s="132" t="s">
        <v>406</v>
      </c>
      <c r="F171" s="108" t="s">
        <v>407</v>
      </c>
      <c r="G171" s="108" t="s">
        <v>388</v>
      </c>
      <c r="H171" s="108" t="s">
        <v>408</v>
      </c>
      <c r="I171" s="107">
        <v>2170000</v>
      </c>
      <c r="J171" s="108" t="s">
        <v>112</v>
      </c>
      <c r="K171" s="107">
        <v>0.9</v>
      </c>
      <c r="L171" s="114"/>
      <c r="M171" s="115"/>
    </row>
    <row r="172" spans="1:13" s="127" customFormat="1" ht="33.75" customHeight="1" x14ac:dyDescent="0.25">
      <c r="A172" s="107" t="s">
        <v>388</v>
      </c>
      <c r="B172" s="108" t="s">
        <v>388</v>
      </c>
      <c r="C172" s="111" t="s">
        <v>104</v>
      </c>
      <c r="D172" s="132" t="s">
        <v>405</v>
      </c>
      <c r="E172" s="132" t="s">
        <v>406</v>
      </c>
      <c r="F172" s="108" t="s">
        <v>407</v>
      </c>
      <c r="G172" s="108" t="s">
        <v>388</v>
      </c>
      <c r="H172" s="108" t="s">
        <v>408</v>
      </c>
      <c r="I172" s="107">
        <v>2500000</v>
      </c>
      <c r="J172" s="108" t="s">
        <v>209</v>
      </c>
      <c r="K172" s="107">
        <v>4</v>
      </c>
      <c r="L172" s="114"/>
      <c r="M172" s="115"/>
    </row>
    <row r="173" spans="1:13" s="127" customFormat="1" ht="56.25" customHeight="1" x14ac:dyDescent="0.25">
      <c r="A173" s="107" t="s">
        <v>388</v>
      </c>
      <c r="B173" s="108" t="s">
        <v>388</v>
      </c>
      <c r="C173" s="111" t="s">
        <v>104</v>
      </c>
      <c r="D173" s="113" t="s">
        <v>413</v>
      </c>
      <c r="E173" s="113" t="s">
        <v>414</v>
      </c>
      <c r="F173" s="108" t="s">
        <v>415</v>
      </c>
      <c r="G173" s="108" t="s">
        <v>416</v>
      </c>
      <c r="H173" s="108" t="s">
        <v>417</v>
      </c>
      <c r="I173" s="107">
        <v>2010200</v>
      </c>
      <c r="J173" s="108" t="s">
        <v>199</v>
      </c>
      <c r="K173" s="107">
        <v>1</v>
      </c>
      <c r="L173" s="114"/>
      <c r="M173" s="115"/>
    </row>
    <row r="174" spans="1:13" s="127" customFormat="1" ht="11.25" x14ac:dyDescent="0.25">
      <c r="A174" s="107" t="s">
        <v>388</v>
      </c>
      <c r="B174" s="108" t="s">
        <v>388</v>
      </c>
      <c r="C174" s="111" t="s">
        <v>104</v>
      </c>
      <c r="D174" s="132" t="s">
        <v>413</v>
      </c>
      <c r="E174" s="132" t="s">
        <v>414</v>
      </c>
      <c r="F174" s="108" t="s">
        <v>415</v>
      </c>
      <c r="G174" s="108" t="s">
        <v>416</v>
      </c>
      <c r="H174" s="108" t="s">
        <v>417</v>
      </c>
      <c r="I174" s="107">
        <v>2070000</v>
      </c>
      <c r="J174" s="108" t="s">
        <v>1728</v>
      </c>
      <c r="K174" s="107">
        <v>1</v>
      </c>
      <c r="L174" s="114"/>
      <c r="M174" s="115"/>
    </row>
    <row r="175" spans="1:13" s="127" customFormat="1" ht="22.5" customHeight="1" x14ac:dyDescent="0.25">
      <c r="A175" s="107" t="s">
        <v>388</v>
      </c>
      <c r="B175" s="108" t="s">
        <v>388</v>
      </c>
      <c r="C175" s="111" t="s">
        <v>104</v>
      </c>
      <c r="D175" s="132" t="s">
        <v>413</v>
      </c>
      <c r="E175" s="132" t="s">
        <v>414</v>
      </c>
      <c r="F175" s="108" t="s">
        <v>415</v>
      </c>
      <c r="G175" s="108" t="s">
        <v>416</v>
      </c>
      <c r="H175" s="108" t="s">
        <v>417</v>
      </c>
      <c r="I175" s="107">
        <v>2050000</v>
      </c>
      <c r="J175" s="108" t="s">
        <v>152</v>
      </c>
      <c r="K175" s="107">
        <v>1</v>
      </c>
      <c r="L175" s="114"/>
      <c r="M175" s="115"/>
    </row>
    <row r="176" spans="1:13" s="127" customFormat="1" ht="11.25" customHeight="1" x14ac:dyDescent="0.25">
      <c r="A176" s="107" t="s">
        <v>388</v>
      </c>
      <c r="B176" s="108" t="s">
        <v>388</v>
      </c>
      <c r="C176" s="111" t="s">
        <v>104</v>
      </c>
      <c r="D176" s="132" t="s">
        <v>413</v>
      </c>
      <c r="E176" s="132" t="s">
        <v>414</v>
      </c>
      <c r="F176" s="108" t="s">
        <v>415</v>
      </c>
      <c r="G176" s="108" t="s">
        <v>416</v>
      </c>
      <c r="H176" s="108" t="s">
        <v>418</v>
      </c>
      <c r="I176" s="107">
        <v>2170000</v>
      </c>
      <c r="J176" s="108" t="s">
        <v>112</v>
      </c>
      <c r="K176" s="107">
        <v>0.6</v>
      </c>
      <c r="L176" s="114"/>
      <c r="M176" s="115"/>
    </row>
    <row r="177" spans="1:13" s="127" customFormat="1" ht="11.25" customHeight="1" x14ac:dyDescent="0.25">
      <c r="A177" s="107" t="s">
        <v>388</v>
      </c>
      <c r="B177" s="108" t="s">
        <v>388</v>
      </c>
      <c r="C177" s="111" t="s">
        <v>104</v>
      </c>
      <c r="D177" s="132" t="s">
        <v>413</v>
      </c>
      <c r="E177" s="132" t="s">
        <v>414</v>
      </c>
      <c r="F177" s="108" t="s">
        <v>415</v>
      </c>
      <c r="G177" s="108" t="s">
        <v>416</v>
      </c>
      <c r="H177" s="108" t="s">
        <v>417</v>
      </c>
      <c r="I177" s="107">
        <v>2500000</v>
      </c>
      <c r="J177" s="108" t="s">
        <v>119</v>
      </c>
      <c r="K177" s="107">
        <v>1</v>
      </c>
      <c r="L177" s="114"/>
      <c r="M177" s="115"/>
    </row>
    <row r="178" spans="1:13" s="127" customFormat="1" ht="22.5" customHeight="1" x14ac:dyDescent="0.25">
      <c r="A178" s="107" t="s">
        <v>388</v>
      </c>
      <c r="B178" s="108" t="s">
        <v>388</v>
      </c>
      <c r="C178" s="111" t="s">
        <v>1355</v>
      </c>
      <c r="D178" s="110">
        <v>200220020</v>
      </c>
      <c r="E178" s="110" t="s">
        <v>1415</v>
      </c>
      <c r="F178" s="108" t="s">
        <v>1416</v>
      </c>
      <c r="G178" s="108" t="s">
        <v>388</v>
      </c>
      <c r="H178" s="228"/>
      <c r="I178" s="114">
        <v>2050200</v>
      </c>
      <c r="J178" s="108" t="s">
        <v>1354</v>
      </c>
      <c r="K178" s="107">
        <v>5</v>
      </c>
      <c r="L178" s="114"/>
      <c r="M178" s="115"/>
    </row>
    <row r="179" spans="1:13" s="127" customFormat="1" ht="22.5" customHeight="1" x14ac:dyDescent="0.25">
      <c r="A179" s="107" t="s">
        <v>388</v>
      </c>
      <c r="B179" s="108" t="s">
        <v>388</v>
      </c>
      <c r="C179" s="111" t="s">
        <v>1355</v>
      </c>
      <c r="D179" s="110">
        <v>294329439</v>
      </c>
      <c r="E179" s="110" t="s">
        <v>1421</v>
      </c>
      <c r="F179" s="108" t="s">
        <v>1422</v>
      </c>
      <c r="G179" s="108" t="s">
        <v>388</v>
      </c>
      <c r="H179" s="228"/>
      <c r="I179" s="114">
        <v>2050200</v>
      </c>
      <c r="J179" s="108" t="s">
        <v>1354</v>
      </c>
      <c r="K179" s="107">
        <v>3</v>
      </c>
      <c r="L179" s="114"/>
      <c r="M179" s="115"/>
    </row>
    <row r="180" spans="1:13" s="127" customFormat="1" ht="22.5" x14ac:dyDescent="0.25">
      <c r="A180" s="107" t="s">
        <v>388</v>
      </c>
      <c r="B180" s="108" t="s">
        <v>388</v>
      </c>
      <c r="C180" s="111" t="s">
        <v>1355</v>
      </c>
      <c r="D180" s="110">
        <v>302630260</v>
      </c>
      <c r="E180" s="110" t="s">
        <v>1427</v>
      </c>
      <c r="F180" s="108" t="s">
        <v>1428</v>
      </c>
      <c r="G180" s="108" t="s">
        <v>388</v>
      </c>
      <c r="H180" s="228"/>
      <c r="I180" s="114">
        <v>2050200</v>
      </c>
      <c r="J180" s="108" t="s">
        <v>1354</v>
      </c>
      <c r="K180" s="107">
        <v>2</v>
      </c>
      <c r="L180" s="114"/>
      <c r="M180" s="115"/>
    </row>
    <row r="181" spans="1:13" s="127" customFormat="1" ht="11.25" customHeight="1" x14ac:dyDescent="0.25">
      <c r="A181" s="107" t="s">
        <v>388</v>
      </c>
      <c r="B181" s="108" t="s">
        <v>388</v>
      </c>
      <c r="C181" s="111" t="s">
        <v>1355</v>
      </c>
      <c r="D181" s="110">
        <v>309630967</v>
      </c>
      <c r="E181" s="110" t="s">
        <v>1423</v>
      </c>
      <c r="F181" s="108" t="s">
        <v>1424</v>
      </c>
      <c r="G181" s="108" t="s">
        <v>416</v>
      </c>
      <c r="H181" s="228"/>
      <c r="I181" s="114">
        <v>2050200</v>
      </c>
      <c r="J181" s="108" t="s">
        <v>1354</v>
      </c>
      <c r="K181" s="107">
        <v>1</v>
      </c>
      <c r="L181" s="114"/>
      <c r="M181" s="115"/>
    </row>
    <row r="182" spans="1:13" s="127" customFormat="1" ht="33.75" customHeight="1" x14ac:dyDescent="0.25">
      <c r="A182" s="107" t="s">
        <v>388</v>
      </c>
      <c r="B182" s="108" t="s">
        <v>388</v>
      </c>
      <c r="C182" s="111" t="s">
        <v>1355</v>
      </c>
      <c r="D182" s="110">
        <v>322532256</v>
      </c>
      <c r="E182" s="110" t="s">
        <v>1413</v>
      </c>
      <c r="F182" s="108" t="s">
        <v>1414</v>
      </c>
      <c r="G182" s="108" t="s">
        <v>388</v>
      </c>
      <c r="H182" s="228"/>
      <c r="I182" s="114">
        <v>2050200</v>
      </c>
      <c r="J182" s="108" t="s">
        <v>1354</v>
      </c>
      <c r="K182" s="107">
        <v>1</v>
      </c>
      <c r="L182" s="114"/>
      <c r="M182" s="115"/>
    </row>
    <row r="183" spans="1:13" s="127" customFormat="1" ht="22.5" customHeight="1" x14ac:dyDescent="0.25">
      <c r="A183" s="107" t="s">
        <v>388</v>
      </c>
      <c r="B183" s="108" t="s">
        <v>388</v>
      </c>
      <c r="C183" s="111" t="s">
        <v>1355</v>
      </c>
      <c r="D183" s="110">
        <v>325632561</v>
      </c>
      <c r="E183" s="110" t="s">
        <v>1425</v>
      </c>
      <c r="F183" s="108" t="s">
        <v>1426</v>
      </c>
      <c r="G183" s="108" t="s">
        <v>388</v>
      </c>
      <c r="H183" s="228"/>
      <c r="I183" s="114">
        <v>2050200</v>
      </c>
      <c r="J183" s="108" t="s">
        <v>1354</v>
      </c>
      <c r="K183" s="107">
        <v>2</v>
      </c>
      <c r="L183" s="114"/>
      <c r="M183" s="115"/>
    </row>
    <row r="184" spans="1:13" s="127" customFormat="1" ht="45" customHeight="1" x14ac:dyDescent="0.25">
      <c r="A184" s="107" t="s">
        <v>388</v>
      </c>
      <c r="B184" s="108" t="s">
        <v>388</v>
      </c>
      <c r="C184" s="111" t="s">
        <v>1355</v>
      </c>
      <c r="D184" s="110">
        <v>326032606</v>
      </c>
      <c r="E184" s="110" t="s">
        <v>1405</v>
      </c>
      <c r="F184" s="108" t="s">
        <v>1406</v>
      </c>
      <c r="G184" s="108" t="s">
        <v>392</v>
      </c>
      <c r="H184" s="228"/>
      <c r="I184" s="114">
        <v>2050200</v>
      </c>
      <c r="J184" s="108" t="s">
        <v>1354</v>
      </c>
      <c r="K184" s="107">
        <v>2</v>
      </c>
      <c r="L184" s="114"/>
      <c r="M184" s="115"/>
    </row>
    <row r="185" spans="1:13" s="127" customFormat="1" ht="33.75" customHeight="1" x14ac:dyDescent="0.25">
      <c r="A185" s="107" t="s">
        <v>388</v>
      </c>
      <c r="B185" s="108" t="s">
        <v>388</v>
      </c>
      <c r="C185" s="111" t="s">
        <v>1355</v>
      </c>
      <c r="D185" s="110">
        <v>327132710</v>
      </c>
      <c r="E185" s="110" t="s">
        <v>1429</v>
      </c>
      <c r="F185" s="108" t="s">
        <v>1430</v>
      </c>
      <c r="G185" s="108" t="s">
        <v>416</v>
      </c>
      <c r="H185" s="228"/>
      <c r="I185" s="114">
        <v>2050200</v>
      </c>
      <c r="J185" s="108" t="s">
        <v>1354</v>
      </c>
      <c r="K185" s="107">
        <v>2</v>
      </c>
      <c r="L185" s="114"/>
      <c r="M185" s="115"/>
    </row>
    <row r="186" spans="1:13" s="127" customFormat="1" ht="11.25" customHeight="1" x14ac:dyDescent="0.25">
      <c r="A186" s="107" t="s">
        <v>388</v>
      </c>
      <c r="B186" s="108" t="s">
        <v>388</v>
      </c>
      <c r="C186" s="111" t="s">
        <v>1355</v>
      </c>
      <c r="D186" s="110">
        <v>346334632</v>
      </c>
      <c r="E186" s="110" t="s">
        <v>1411</v>
      </c>
      <c r="F186" s="108" t="s">
        <v>1412</v>
      </c>
      <c r="G186" s="108" t="s">
        <v>388</v>
      </c>
      <c r="H186" s="228"/>
      <c r="I186" s="114">
        <v>2050200</v>
      </c>
      <c r="J186" s="108" t="s">
        <v>1354</v>
      </c>
      <c r="K186" s="107">
        <v>2</v>
      </c>
      <c r="L186" s="114"/>
      <c r="M186" s="115"/>
    </row>
    <row r="187" spans="1:13" s="127" customFormat="1" ht="11.25" customHeight="1" x14ac:dyDescent="0.25">
      <c r="A187" s="107" t="s">
        <v>388</v>
      </c>
      <c r="B187" s="108" t="s">
        <v>388</v>
      </c>
      <c r="C187" s="111" t="s">
        <v>1355</v>
      </c>
      <c r="D187" s="110">
        <v>375937595</v>
      </c>
      <c r="E187" s="110" t="s">
        <v>1408</v>
      </c>
      <c r="F187" s="108" t="s">
        <v>1409</v>
      </c>
      <c r="G187" s="108" t="s">
        <v>1410</v>
      </c>
      <c r="H187" s="228"/>
      <c r="I187" s="114">
        <v>2050200</v>
      </c>
      <c r="J187" s="108" t="s">
        <v>1354</v>
      </c>
      <c r="K187" s="107">
        <v>2</v>
      </c>
      <c r="L187" s="114"/>
      <c r="M187" s="115"/>
    </row>
    <row r="188" spans="1:13" s="127" customFormat="1" ht="33.75" customHeight="1" x14ac:dyDescent="0.25">
      <c r="A188" s="107" t="s">
        <v>388</v>
      </c>
      <c r="B188" s="108" t="s">
        <v>388</v>
      </c>
      <c r="C188" s="111" t="s">
        <v>1355</v>
      </c>
      <c r="D188" s="110" t="s">
        <v>1418</v>
      </c>
      <c r="E188" s="110" t="s">
        <v>1419</v>
      </c>
      <c r="F188" s="108" t="s">
        <v>1420</v>
      </c>
      <c r="G188" s="108" t="s">
        <v>392</v>
      </c>
      <c r="H188" s="228"/>
      <c r="I188" s="114">
        <v>2050200</v>
      </c>
      <c r="J188" s="108" t="s">
        <v>1354</v>
      </c>
      <c r="K188" s="107">
        <v>1</v>
      </c>
      <c r="L188" s="114"/>
      <c r="M188" s="115"/>
    </row>
    <row r="189" spans="1:13" s="127" customFormat="1" ht="11.25" customHeight="1" x14ac:dyDescent="0.25">
      <c r="A189" s="107" t="s">
        <v>388</v>
      </c>
      <c r="B189" s="108" t="s">
        <v>388</v>
      </c>
      <c r="C189" s="111" t="s">
        <v>1355</v>
      </c>
      <c r="D189" s="110" t="s">
        <v>1418</v>
      </c>
      <c r="E189" s="110" t="s">
        <v>1419</v>
      </c>
      <c r="F189" s="108" t="s">
        <v>1420</v>
      </c>
      <c r="G189" s="108" t="s">
        <v>396</v>
      </c>
      <c r="H189" s="228"/>
      <c r="I189" s="114">
        <v>2050200</v>
      </c>
      <c r="J189" s="108" t="s">
        <v>1354</v>
      </c>
      <c r="K189" s="107">
        <v>1</v>
      </c>
      <c r="L189" s="114"/>
      <c r="M189" s="115"/>
    </row>
    <row r="190" spans="1:13" s="127" customFormat="1" ht="11.25" customHeight="1" x14ac:dyDescent="0.25">
      <c r="A190" s="107" t="s">
        <v>388</v>
      </c>
      <c r="B190" s="108" t="s">
        <v>388</v>
      </c>
      <c r="C190" s="111" t="s">
        <v>1355</v>
      </c>
      <c r="D190" s="110" t="s">
        <v>1418</v>
      </c>
      <c r="E190" s="110" t="s">
        <v>1419</v>
      </c>
      <c r="F190" s="108" t="s">
        <v>1420</v>
      </c>
      <c r="G190" s="108" t="s">
        <v>403</v>
      </c>
      <c r="H190" s="228"/>
      <c r="I190" s="114">
        <v>2050200</v>
      </c>
      <c r="J190" s="108" t="s">
        <v>1354</v>
      </c>
      <c r="K190" s="107">
        <v>3</v>
      </c>
      <c r="L190" s="114"/>
      <c r="M190" s="115"/>
    </row>
    <row r="191" spans="1:13" s="127" customFormat="1" ht="11.25" customHeight="1" x14ac:dyDescent="0.25">
      <c r="A191" s="107" t="s">
        <v>388</v>
      </c>
      <c r="B191" s="108" t="s">
        <v>388</v>
      </c>
      <c r="C191" s="111" t="s">
        <v>146</v>
      </c>
      <c r="D191" s="110" t="s">
        <v>432</v>
      </c>
      <c r="E191" s="107">
        <v>54533385819</v>
      </c>
      <c r="F191" s="134" t="s">
        <v>433</v>
      </c>
      <c r="G191" s="134" t="s">
        <v>388</v>
      </c>
      <c r="H191" s="134" t="s">
        <v>434</v>
      </c>
      <c r="I191" s="107">
        <v>2160000</v>
      </c>
      <c r="J191" s="134" t="s">
        <v>306</v>
      </c>
      <c r="K191" s="107">
        <v>1</v>
      </c>
      <c r="L191" s="135"/>
      <c r="M191" s="115"/>
    </row>
    <row r="192" spans="1:13" s="127" customFormat="1" ht="56.25" customHeight="1" x14ac:dyDescent="0.25">
      <c r="A192" s="107" t="s">
        <v>388</v>
      </c>
      <c r="B192" s="108" t="s">
        <v>388</v>
      </c>
      <c r="C192" s="111" t="s">
        <v>146</v>
      </c>
      <c r="D192" s="110" t="s">
        <v>299</v>
      </c>
      <c r="E192" s="132" t="s">
        <v>300</v>
      </c>
      <c r="F192" s="108" t="s">
        <v>301</v>
      </c>
      <c r="G192" s="160" t="s">
        <v>388</v>
      </c>
      <c r="H192" s="160" t="s">
        <v>431</v>
      </c>
      <c r="I192" s="107">
        <v>2170000</v>
      </c>
      <c r="J192" s="134" t="s">
        <v>112</v>
      </c>
      <c r="K192" s="107">
        <v>1</v>
      </c>
      <c r="L192" s="135"/>
      <c r="M192" s="115"/>
    </row>
    <row r="193" spans="1:147" s="127" customFormat="1" ht="22.5" x14ac:dyDescent="0.25">
      <c r="A193" s="107" t="s">
        <v>388</v>
      </c>
      <c r="B193" s="108" t="s">
        <v>388</v>
      </c>
      <c r="C193" s="111" t="s">
        <v>146</v>
      </c>
      <c r="D193" s="110">
        <v>301630160</v>
      </c>
      <c r="E193" s="132" t="s">
        <v>148</v>
      </c>
      <c r="F193" s="108" t="s">
        <v>149</v>
      </c>
      <c r="G193" s="160" t="s">
        <v>388</v>
      </c>
      <c r="H193" s="160" t="s">
        <v>1681</v>
      </c>
      <c r="I193" s="107">
        <v>2510100</v>
      </c>
      <c r="J193" s="134" t="s">
        <v>1678</v>
      </c>
      <c r="K193" s="107"/>
      <c r="L193" s="135" t="s">
        <v>1679</v>
      </c>
      <c r="M193" s="115" t="s">
        <v>1680</v>
      </c>
    </row>
    <row r="194" spans="1:147" s="127" customFormat="1" ht="11.25" customHeight="1" x14ac:dyDescent="0.25">
      <c r="A194" s="107" t="s">
        <v>388</v>
      </c>
      <c r="B194" s="108" t="s">
        <v>388</v>
      </c>
      <c r="C194" s="111" t="s">
        <v>146</v>
      </c>
      <c r="D194" s="132" t="s">
        <v>427</v>
      </c>
      <c r="E194" s="132" t="s">
        <v>428</v>
      </c>
      <c r="F194" s="108" t="s">
        <v>429</v>
      </c>
      <c r="G194" s="108" t="s">
        <v>388</v>
      </c>
      <c r="H194" s="108" t="s">
        <v>430</v>
      </c>
      <c r="I194" s="107">
        <v>2050000</v>
      </c>
      <c r="J194" s="108" t="s">
        <v>152</v>
      </c>
      <c r="K194" s="107">
        <v>1</v>
      </c>
      <c r="L194" s="114"/>
      <c r="M194" s="115"/>
    </row>
    <row r="195" spans="1:147" s="127" customFormat="1" ht="22.5" customHeight="1" x14ac:dyDescent="0.25">
      <c r="A195" s="107" t="s">
        <v>388</v>
      </c>
      <c r="B195" s="108" t="s">
        <v>388</v>
      </c>
      <c r="C195" s="111" t="s">
        <v>146</v>
      </c>
      <c r="D195" s="132" t="s">
        <v>423</v>
      </c>
      <c r="E195" s="113" t="s">
        <v>424</v>
      </c>
      <c r="F195" s="108" t="s">
        <v>425</v>
      </c>
      <c r="G195" s="108" t="s">
        <v>388</v>
      </c>
      <c r="H195" s="108" t="s">
        <v>426</v>
      </c>
      <c r="I195" s="107">
        <v>2050000</v>
      </c>
      <c r="J195" s="108" t="s">
        <v>152</v>
      </c>
      <c r="K195" s="107">
        <v>1</v>
      </c>
      <c r="L195" s="114"/>
      <c r="M195" s="115"/>
    </row>
    <row r="196" spans="1:147" s="127" customFormat="1" ht="11.25" customHeight="1" x14ac:dyDescent="0.25">
      <c r="A196" s="107" t="s">
        <v>388</v>
      </c>
      <c r="B196" s="108" t="s">
        <v>388</v>
      </c>
      <c r="C196" s="111" t="s">
        <v>146</v>
      </c>
      <c r="D196" s="110" t="s">
        <v>419</v>
      </c>
      <c r="E196" s="110" t="s">
        <v>420</v>
      </c>
      <c r="F196" s="130" t="s">
        <v>421</v>
      </c>
      <c r="G196" s="130" t="s">
        <v>403</v>
      </c>
      <c r="H196" s="130" t="s">
        <v>422</v>
      </c>
      <c r="I196" s="114">
        <v>2600000</v>
      </c>
      <c r="J196" s="108" t="s">
        <v>210</v>
      </c>
      <c r="K196" s="107"/>
      <c r="L196" s="114"/>
      <c r="M196" s="115"/>
    </row>
    <row r="197" spans="1:147" s="127" customFormat="1" ht="11.25" customHeight="1" x14ac:dyDescent="0.25">
      <c r="A197" s="107" t="s">
        <v>388</v>
      </c>
      <c r="B197" s="136" t="s">
        <v>388</v>
      </c>
      <c r="C197" s="111" t="s">
        <v>146</v>
      </c>
      <c r="D197" s="227"/>
      <c r="E197" s="227"/>
      <c r="F197" s="138" t="s">
        <v>1652</v>
      </c>
      <c r="G197" s="138" t="s">
        <v>388</v>
      </c>
      <c r="H197" s="138" t="s">
        <v>1670</v>
      </c>
      <c r="I197" s="114">
        <v>2200000</v>
      </c>
      <c r="J197" s="138" t="s">
        <v>1656</v>
      </c>
      <c r="K197" s="227"/>
      <c r="L197" s="138" t="s">
        <v>1659</v>
      </c>
      <c r="M197" s="138" t="s">
        <v>1656</v>
      </c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  <c r="BA197" s="182"/>
      <c r="BB197" s="182"/>
      <c r="BC197" s="182"/>
      <c r="BD197" s="182"/>
      <c r="BE197" s="182"/>
      <c r="BF197" s="182"/>
      <c r="BG197" s="182"/>
      <c r="BH197" s="182"/>
      <c r="BI197" s="182"/>
      <c r="BJ197" s="182"/>
      <c r="BK197" s="182"/>
      <c r="BL197" s="182"/>
      <c r="BM197" s="182"/>
      <c r="BN197" s="182"/>
      <c r="BO197" s="182"/>
      <c r="BP197" s="182"/>
      <c r="BQ197" s="182"/>
      <c r="BR197" s="182"/>
      <c r="BS197" s="182"/>
      <c r="BT197" s="182"/>
      <c r="BU197" s="182"/>
      <c r="BV197" s="182"/>
      <c r="BW197" s="182"/>
      <c r="BX197" s="182"/>
      <c r="BY197" s="182"/>
      <c r="BZ197" s="182"/>
      <c r="CA197" s="182"/>
      <c r="CB197" s="182"/>
      <c r="CC197" s="182"/>
      <c r="CD197" s="182"/>
      <c r="CE197" s="182"/>
      <c r="CF197" s="182"/>
      <c r="CG197" s="182"/>
      <c r="CH197" s="182"/>
      <c r="CI197" s="182"/>
      <c r="CJ197" s="182"/>
      <c r="CK197" s="182"/>
      <c r="CL197" s="182"/>
      <c r="CM197" s="182"/>
      <c r="CN197" s="182"/>
      <c r="CO197" s="182"/>
      <c r="CP197" s="182"/>
      <c r="CQ197" s="182"/>
      <c r="CR197" s="182"/>
      <c r="CS197" s="182"/>
      <c r="CT197" s="182"/>
      <c r="CU197" s="182"/>
      <c r="CV197" s="182"/>
      <c r="CW197" s="182"/>
      <c r="CX197" s="182"/>
      <c r="CY197" s="182"/>
      <c r="CZ197" s="182"/>
      <c r="DA197" s="182"/>
      <c r="DB197" s="182"/>
      <c r="DC197" s="182"/>
      <c r="DD197" s="182"/>
      <c r="DE197" s="182"/>
      <c r="DF197" s="182"/>
      <c r="DG197" s="182"/>
      <c r="DH197" s="182"/>
      <c r="DI197" s="182"/>
      <c r="DJ197" s="182"/>
      <c r="DK197" s="182"/>
      <c r="DL197" s="182"/>
      <c r="DM197" s="182"/>
      <c r="DN197" s="182"/>
      <c r="DO197" s="182"/>
      <c r="DP197" s="182"/>
      <c r="DQ197" s="182"/>
      <c r="DR197" s="182"/>
      <c r="DS197" s="182"/>
      <c r="DT197" s="182"/>
      <c r="DU197" s="182"/>
      <c r="DV197" s="182"/>
      <c r="DW197" s="182"/>
      <c r="DX197" s="182"/>
      <c r="DY197" s="182"/>
      <c r="DZ197" s="182"/>
      <c r="EA197" s="182"/>
      <c r="EB197" s="182"/>
      <c r="EC197" s="182"/>
      <c r="ED197" s="182"/>
      <c r="EE197" s="182"/>
      <c r="EF197" s="182"/>
      <c r="EG197" s="182"/>
      <c r="EH197" s="182"/>
      <c r="EI197" s="182"/>
      <c r="EJ197" s="182"/>
      <c r="EK197" s="182"/>
      <c r="EL197" s="182"/>
      <c r="EM197" s="182"/>
      <c r="EN197" s="182"/>
      <c r="EO197" s="182"/>
      <c r="EP197" s="182"/>
      <c r="EQ197" s="182"/>
    </row>
    <row r="198" spans="1:147" s="127" customFormat="1" ht="11.25" customHeight="1" x14ac:dyDescent="0.25">
      <c r="A198" s="107" t="s">
        <v>388</v>
      </c>
      <c r="B198" s="108" t="s">
        <v>388</v>
      </c>
      <c r="C198" s="111" t="s">
        <v>122</v>
      </c>
      <c r="D198" s="161">
        <v>340534052</v>
      </c>
      <c r="E198" s="132">
        <v>42613607659</v>
      </c>
      <c r="F198" s="108" t="s">
        <v>444</v>
      </c>
      <c r="G198" s="108" t="s">
        <v>388</v>
      </c>
      <c r="H198" s="129" t="s">
        <v>443</v>
      </c>
      <c r="I198" s="107">
        <v>2360000</v>
      </c>
      <c r="J198" s="108" t="s">
        <v>116</v>
      </c>
      <c r="K198" s="107">
        <v>1</v>
      </c>
      <c r="L198" s="114"/>
      <c r="M198" s="115"/>
    </row>
    <row r="199" spans="1:147" s="127" customFormat="1" ht="22.5" customHeight="1" x14ac:dyDescent="0.25">
      <c r="A199" s="107" t="s">
        <v>388</v>
      </c>
      <c r="B199" s="108" t="s">
        <v>388</v>
      </c>
      <c r="C199" s="111" t="s">
        <v>122</v>
      </c>
      <c r="D199" s="113" t="s">
        <v>445</v>
      </c>
      <c r="E199" s="113" t="s">
        <v>446</v>
      </c>
      <c r="F199" s="108" t="s">
        <v>447</v>
      </c>
      <c r="G199" s="108" t="s">
        <v>388</v>
      </c>
      <c r="H199" s="129" t="s">
        <v>448</v>
      </c>
      <c r="I199" s="107">
        <v>2310000</v>
      </c>
      <c r="J199" s="108" t="s">
        <v>115</v>
      </c>
      <c r="K199" s="107">
        <v>1</v>
      </c>
      <c r="L199" s="114"/>
      <c r="M199" s="115"/>
    </row>
    <row r="200" spans="1:147" s="127" customFormat="1" ht="22.5" customHeight="1" x14ac:dyDescent="0.25">
      <c r="A200" s="107" t="s">
        <v>388</v>
      </c>
      <c r="B200" s="108" t="s">
        <v>388</v>
      </c>
      <c r="C200" s="111" t="s">
        <v>122</v>
      </c>
      <c r="D200" s="110" t="s">
        <v>435</v>
      </c>
      <c r="E200" s="110">
        <v>66491957319</v>
      </c>
      <c r="F200" s="108" t="s">
        <v>436</v>
      </c>
      <c r="G200" s="108" t="s">
        <v>388</v>
      </c>
      <c r="H200" s="129" t="s">
        <v>437</v>
      </c>
      <c r="I200" s="114">
        <v>2310000</v>
      </c>
      <c r="J200" s="108" t="s">
        <v>115</v>
      </c>
      <c r="K200" s="107">
        <v>1</v>
      </c>
      <c r="L200" s="114"/>
      <c r="M200" s="115"/>
    </row>
    <row r="201" spans="1:147" s="127" customFormat="1" ht="22.5" customHeight="1" x14ac:dyDescent="0.25">
      <c r="A201" s="107" t="s">
        <v>388</v>
      </c>
      <c r="B201" s="108" t="s">
        <v>388</v>
      </c>
      <c r="C201" s="111" t="s">
        <v>122</v>
      </c>
      <c r="D201" s="128" t="s">
        <v>449</v>
      </c>
      <c r="E201" s="113" t="s">
        <v>450</v>
      </c>
      <c r="F201" s="108" t="s">
        <v>451</v>
      </c>
      <c r="G201" s="108" t="s">
        <v>388</v>
      </c>
      <c r="H201" s="129" t="s">
        <v>452</v>
      </c>
      <c r="I201" s="107">
        <v>2310000</v>
      </c>
      <c r="J201" s="108" t="s">
        <v>115</v>
      </c>
      <c r="K201" s="107">
        <v>1</v>
      </c>
      <c r="L201" s="114"/>
      <c r="M201" s="115"/>
    </row>
    <row r="202" spans="1:147" s="127" customFormat="1" ht="22.5" customHeight="1" x14ac:dyDescent="0.25">
      <c r="A202" s="107" t="s">
        <v>388</v>
      </c>
      <c r="B202" s="108" t="s">
        <v>388</v>
      </c>
      <c r="C202" s="111" t="s">
        <v>177</v>
      </c>
      <c r="D202" s="113" t="s">
        <v>438</v>
      </c>
      <c r="E202" s="113" t="s">
        <v>439</v>
      </c>
      <c r="F202" s="108" t="s">
        <v>440</v>
      </c>
      <c r="G202" s="108" t="s">
        <v>441</v>
      </c>
      <c r="H202" s="108" t="s">
        <v>442</v>
      </c>
      <c r="I202" s="107">
        <v>2010000</v>
      </c>
      <c r="J202" s="108" t="s">
        <v>110</v>
      </c>
      <c r="K202" s="107">
        <v>1</v>
      </c>
      <c r="L202" s="114"/>
      <c r="M202" s="115"/>
    </row>
    <row r="203" spans="1:147" s="127" customFormat="1" ht="22.5" customHeight="1" x14ac:dyDescent="0.25">
      <c r="A203" s="107" t="s">
        <v>388</v>
      </c>
      <c r="B203" s="108" t="s">
        <v>388</v>
      </c>
      <c r="C203" s="111" t="s">
        <v>122</v>
      </c>
      <c r="D203" s="113" t="s">
        <v>1699</v>
      </c>
      <c r="E203" s="113">
        <v>97074422771</v>
      </c>
      <c r="F203" s="108" t="s">
        <v>1702</v>
      </c>
      <c r="G203" s="108" t="s">
        <v>388</v>
      </c>
      <c r="H203" s="108" t="s">
        <v>1703</v>
      </c>
      <c r="I203" s="107">
        <v>2310000</v>
      </c>
      <c r="J203" s="108" t="s">
        <v>115</v>
      </c>
      <c r="K203" s="107">
        <v>1</v>
      </c>
      <c r="L203" s="114"/>
      <c r="M203" s="115"/>
    </row>
    <row r="204" spans="1:147" s="127" customFormat="1" ht="22.5" customHeight="1" x14ac:dyDescent="0.25">
      <c r="A204" s="107" t="s">
        <v>388</v>
      </c>
      <c r="B204" s="108" t="s">
        <v>388</v>
      </c>
      <c r="C204" s="111" t="s">
        <v>122</v>
      </c>
      <c r="D204" s="113" t="s">
        <v>1700</v>
      </c>
      <c r="E204" s="113">
        <v>93691666716</v>
      </c>
      <c r="F204" s="108" t="s">
        <v>1704</v>
      </c>
      <c r="G204" s="108" t="s">
        <v>388</v>
      </c>
      <c r="H204" s="108" t="s">
        <v>1705</v>
      </c>
      <c r="I204" s="107">
        <v>2310000</v>
      </c>
      <c r="J204" s="108" t="s">
        <v>115</v>
      </c>
      <c r="K204" s="107">
        <v>1</v>
      </c>
      <c r="L204" s="114"/>
      <c r="M204" s="115"/>
    </row>
    <row r="205" spans="1:147" s="127" customFormat="1" ht="22.5" customHeight="1" x14ac:dyDescent="0.25">
      <c r="A205" s="107" t="s">
        <v>388</v>
      </c>
      <c r="B205" s="108" t="s">
        <v>388</v>
      </c>
      <c r="C205" s="111" t="s">
        <v>122</v>
      </c>
      <c r="D205" s="113" t="s">
        <v>1701</v>
      </c>
      <c r="E205" s="113">
        <v>2363834758</v>
      </c>
      <c r="F205" s="108" t="s">
        <v>1706</v>
      </c>
      <c r="G205" s="108" t="s">
        <v>388</v>
      </c>
      <c r="H205" s="108" t="s">
        <v>1707</v>
      </c>
      <c r="I205" s="107">
        <v>2310000</v>
      </c>
      <c r="J205" s="108" t="s">
        <v>115</v>
      </c>
      <c r="K205" s="107">
        <v>1</v>
      </c>
      <c r="L205" s="114"/>
      <c r="M205" s="115"/>
    </row>
    <row r="206" spans="1:147" s="127" customFormat="1" ht="33.75" customHeight="1" x14ac:dyDescent="0.25">
      <c r="A206" s="107" t="s">
        <v>388</v>
      </c>
      <c r="B206" s="108" t="s">
        <v>388</v>
      </c>
      <c r="C206" s="111" t="s">
        <v>127</v>
      </c>
      <c r="D206" s="113" t="s">
        <v>453</v>
      </c>
      <c r="E206" s="113" t="s">
        <v>454</v>
      </c>
      <c r="F206" s="130" t="s">
        <v>455</v>
      </c>
      <c r="G206" s="130" t="s">
        <v>388</v>
      </c>
      <c r="H206" s="130" t="s">
        <v>456</v>
      </c>
      <c r="I206" s="107">
        <v>2540000</v>
      </c>
      <c r="J206" s="108" t="s">
        <v>132</v>
      </c>
      <c r="K206" s="107">
        <v>7</v>
      </c>
      <c r="L206" s="114"/>
      <c r="M206" s="115"/>
    </row>
    <row r="207" spans="1:147" s="127" customFormat="1" ht="22.5" customHeight="1" x14ac:dyDescent="0.25">
      <c r="A207" s="107" t="s">
        <v>245</v>
      </c>
      <c r="B207" s="108" t="s">
        <v>457</v>
      </c>
      <c r="C207" s="111" t="s">
        <v>104</v>
      </c>
      <c r="D207" s="112" t="s">
        <v>484</v>
      </c>
      <c r="E207" s="112" t="s">
        <v>485</v>
      </c>
      <c r="F207" s="108" t="s">
        <v>486</v>
      </c>
      <c r="G207" s="108" t="s">
        <v>487</v>
      </c>
      <c r="H207" s="108" t="s">
        <v>488</v>
      </c>
      <c r="I207" s="107">
        <v>2010000</v>
      </c>
      <c r="J207" s="160" t="s">
        <v>110</v>
      </c>
      <c r="K207" s="107">
        <v>3</v>
      </c>
      <c r="L207" s="109"/>
      <c r="M207" s="115"/>
    </row>
    <row r="208" spans="1:147" s="127" customFormat="1" ht="22.5" customHeight="1" x14ac:dyDescent="0.25">
      <c r="A208" s="107" t="s">
        <v>245</v>
      </c>
      <c r="B208" s="108" t="s">
        <v>457</v>
      </c>
      <c r="C208" s="111" t="s">
        <v>104</v>
      </c>
      <c r="D208" s="112" t="s">
        <v>484</v>
      </c>
      <c r="E208" s="112" t="s">
        <v>485</v>
      </c>
      <c r="F208" s="108" t="s">
        <v>486</v>
      </c>
      <c r="G208" s="108" t="s">
        <v>489</v>
      </c>
      <c r="H208" s="108" t="s">
        <v>490</v>
      </c>
      <c r="I208" s="107">
        <v>2050000</v>
      </c>
      <c r="J208" s="160" t="s">
        <v>152</v>
      </c>
      <c r="K208" s="107">
        <v>2</v>
      </c>
      <c r="L208" s="109"/>
      <c r="M208" s="115"/>
    </row>
    <row r="209" spans="1:13" s="127" customFormat="1" ht="33.75" customHeight="1" x14ac:dyDescent="0.25">
      <c r="A209" s="107" t="s">
        <v>245</v>
      </c>
      <c r="B209" s="108" t="s">
        <v>457</v>
      </c>
      <c r="C209" s="111" t="s">
        <v>104</v>
      </c>
      <c r="D209" s="112" t="s">
        <v>484</v>
      </c>
      <c r="E209" s="112" t="s">
        <v>485</v>
      </c>
      <c r="F209" s="108" t="s">
        <v>486</v>
      </c>
      <c r="G209" s="108" t="s">
        <v>461</v>
      </c>
      <c r="H209" s="108" t="s">
        <v>491</v>
      </c>
      <c r="I209" s="107">
        <v>2060000</v>
      </c>
      <c r="J209" s="160" t="s">
        <v>153</v>
      </c>
      <c r="K209" s="107">
        <v>1</v>
      </c>
      <c r="L209" s="109"/>
      <c r="M209" s="115"/>
    </row>
    <row r="210" spans="1:13" s="127" customFormat="1" ht="33.75" customHeight="1" x14ac:dyDescent="0.25">
      <c r="A210" s="107" t="s">
        <v>245</v>
      </c>
      <c r="B210" s="108" t="s">
        <v>457</v>
      </c>
      <c r="C210" s="111" t="s">
        <v>104</v>
      </c>
      <c r="D210" s="112" t="s">
        <v>484</v>
      </c>
      <c r="E210" s="112" t="s">
        <v>485</v>
      </c>
      <c r="F210" s="108" t="s">
        <v>486</v>
      </c>
      <c r="G210" s="108" t="s">
        <v>461</v>
      </c>
      <c r="H210" s="108" t="s">
        <v>491</v>
      </c>
      <c r="I210" s="107">
        <v>2100000</v>
      </c>
      <c r="J210" s="108" t="s">
        <v>399</v>
      </c>
      <c r="K210" s="107">
        <v>1</v>
      </c>
      <c r="L210" s="114"/>
      <c r="M210" s="115"/>
    </row>
    <row r="211" spans="1:13" s="127" customFormat="1" ht="22.5" customHeight="1" x14ac:dyDescent="0.25">
      <c r="A211" s="107" t="s">
        <v>245</v>
      </c>
      <c r="B211" s="108" t="s">
        <v>457</v>
      </c>
      <c r="C211" s="111" t="s">
        <v>104</v>
      </c>
      <c r="D211" s="132" t="s">
        <v>484</v>
      </c>
      <c r="E211" s="132" t="s">
        <v>485</v>
      </c>
      <c r="F211" s="108" t="s">
        <v>486</v>
      </c>
      <c r="G211" s="108" t="s">
        <v>492</v>
      </c>
      <c r="H211" s="108" t="s">
        <v>493</v>
      </c>
      <c r="I211" s="107">
        <v>2360000</v>
      </c>
      <c r="J211" s="108" t="s">
        <v>116</v>
      </c>
      <c r="K211" s="107">
        <v>1</v>
      </c>
      <c r="L211" s="114"/>
      <c r="M211" s="115"/>
    </row>
    <row r="212" spans="1:13" s="127" customFormat="1" ht="22.5" customHeight="1" x14ac:dyDescent="0.25">
      <c r="A212" s="107" t="s">
        <v>245</v>
      </c>
      <c r="B212" s="108" t="s">
        <v>457</v>
      </c>
      <c r="C212" s="111" t="s">
        <v>104</v>
      </c>
      <c r="D212" s="132" t="s">
        <v>484</v>
      </c>
      <c r="E212" s="132" t="s">
        <v>485</v>
      </c>
      <c r="F212" s="108" t="s">
        <v>486</v>
      </c>
      <c r="G212" s="108" t="s">
        <v>492</v>
      </c>
      <c r="H212" s="108" t="s">
        <v>493</v>
      </c>
      <c r="I212" s="107">
        <v>2310000</v>
      </c>
      <c r="J212" s="108" t="s">
        <v>115</v>
      </c>
      <c r="K212" s="107">
        <v>2</v>
      </c>
      <c r="L212" s="114"/>
      <c r="M212" s="115"/>
    </row>
    <row r="213" spans="1:13" s="127" customFormat="1" ht="56.25" x14ac:dyDescent="0.25">
      <c r="A213" s="107" t="s">
        <v>245</v>
      </c>
      <c r="B213" s="108" t="s">
        <v>457</v>
      </c>
      <c r="C213" s="111" t="s">
        <v>104</v>
      </c>
      <c r="D213" s="112" t="s">
        <v>484</v>
      </c>
      <c r="E213" s="112" t="s">
        <v>485</v>
      </c>
      <c r="F213" s="108" t="s">
        <v>486</v>
      </c>
      <c r="G213" s="108" t="s">
        <v>494</v>
      </c>
      <c r="H213" s="108" t="s">
        <v>495</v>
      </c>
      <c r="I213" s="107">
        <v>2500000</v>
      </c>
      <c r="J213" s="108" t="s">
        <v>119</v>
      </c>
      <c r="K213" s="107">
        <f>0.8+2.45</f>
        <v>3.25</v>
      </c>
      <c r="L213" s="114"/>
      <c r="M213" s="115"/>
    </row>
    <row r="214" spans="1:13" s="127" customFormat="1" ht="11.25" customHeight="1" x14ac:dyDescent="0.25">
      <c r="A214" s="107" t="s">
        <v>245</v>
      </c>
      <c r="B214" s="108" t="s">
        <v>457</v>
      </c>
      <c r="C214" s="111" t="s">
        <v>104</v>
      </c>
      <c r="D214" s="112" t="s">
        <v>484</v>
      </c>
      <c r="E214" s="112" t="s">
        <v>485</v>
      </c>
      <c r="F214" s="108" t="s">
        <v>486</v>
      </c>
      <c r="G214" s="108" t="s">
        <v>492</v>
      </c>
      <c r="H214" s="108" t="s">
        <v>493</v>
      </c>
      <c r="I214" s="107">
        <v>2500700</v>
      </c>
      <c r="J214" s="108" t="s">
        <v>120</v>
      </c>
      <c r="K214" s="107"/>
      <c r="L214" s="114"/>
      <c r="M214" s="115"/>
    </row>
    <row r="215" spans="1:13" s="127" customFormat="1" ht="22.5" customHeight="1" x14ac:dyDescent="0.25">
      <c r="A215" s="107" t="s">
        <v>245</v>
      </c>
      <c r="B215" s="108" t="s">
        <v>457</v>
      </c>
      <c r="C215" s="111" t="s">
        <v>104</v>
      </c>
      <c r="D215" s="112" t="s">
        <v>484</v>
      </c>
      <c r="E215" s="112" t="s">
        <v>485</v>
      </c>
      <c r="F215" s="108" t="s">
        <v>486</v>
      </c>
      <c r="G215" s="108" t="s">
        <v>496</v>
      </c>
      <c r="H215" s="108" t="s">
        <v>497</v>
      </c>
      <c r="I215" s="107">
        <v>2600000</v>
      </c>
      <c r="J215" s="108" t="s">
        <v>210</v>
      </c>
      <c r="K215" s="107"/>
      <c r="L215" s="114"/>
      <c r="M215" s="115"/>
    </row>
    <row r="216" spans="1:13" s="127" customFormat="1" ht="11.25" customHeight="1" x14ac:dyDescent="0.25">
      <c r="A216" s="107" t="s">
        <v>245</v>
      </c>
      <c r="B216" s="108" t="s">
        <v>457</v>
      </c>
      <c r="C216" s="111" t="s">
        <v>104</v>
      </c>
      <c r="D216" s="112" t="s">
        <v>484</v>
      </c>
      <c r="E216" s="112" t="s">
        <v>485</v>
      </c>
      <c r="F216" s="108" t="s">
        <v>486</v>
      </c>
      <c r="G216" s="108" t="s">
        <v>461</v>
      </c>
      <c r="H216" s="108" t="s">
        <v>491</v>
      </c>
      <c r="I216" s="107">
        <v>2600000</v>
      </c>
      <c r="J216" s="108" t="s">
        <v>210</v>
      </c>
      <c r="K216" s="107"/>
      <c r="L216" s="114"/>
      <c r="M216" s="115"/>
    </row>
    <row r="217" spans="1:13" s="127" customFormat="1" ht="11.25" customHeight="1" x14ac:dyDescent="0.25">
      <c r="A217" s="107" t="s">
        <v>245</v>
      </c>
      <c r="B217" s="108" t="s">
        <v>457</v>
      </c>
      <c r="C217" s="111" t="s">
        <v>104</v>
      </c>
      <c r="D217" s="112" t="s">
        <v>484</v>
      </c>
      <c r="E217" s="112" t="s">
        <v>485</v>
      </c>
      <c r="F217" s="108" t="s">
        <v>486</v>
      </c>
      <c r="G217" s="108" t="s">
        <v>498</v>
      </c>
      <c r="H217" s="108" t="s">
        <v>499</v>
      </c>
      <c r="I217" s="107">
        <v>2800000</v>
      </c>
      <c r="J217" s="108" t="s">
        <v>262</v>
      </c>
      <c r="K217" s="107"/>
      <c r="L217" s="114"/>
      <c r="M217" s="115"/>
    </row>
    <row r="218" spans="1:13" s="127" customFormat="1" ht="11.25" customHeight="1" x14ac:dyDescent="0.25">
      <c r="A218" s="107" t="s">
        <v>245</v>
      </c>
      <c r="B218" s="108" t="s">
        <v>457</v>
      </c>
      <c r="C218" s="111" t="s">
        <v>1351</v>
      </c>
      <c r="D218" s="113">
        <v>449244920</v>
      </c>
      <c r="E218" s="113" t="s">
        <v>1431</v>
      </c>
      <c r="F218" s="130" t="s">
        <v>1432</v>
      </c>
      <c r="G218" s="130" t="s">
        <v>1433</v>
      </c>
      <c r="H218" s="229"/>
      <c r="I218" s="107">
        <v>2050200</v>
      </c>
      <c r="J218" s="108" t="s">
        <v>1354</v>
      </c>
      <c r="K218" s="107">
        <v>1</v>
      </c>
      <c r="L218" s="114"/>
      <c r="M218" s="115"/>
    </row>
    <row r="219" spans="1:13" s="127" customFormat="1" ht="11.25" customHeight="1" x14ac:dyDescent="0.25">
      <c r="A219" s="107" t="s">
        <v>245</v>
      </c>
      <c r="B219" s="108" t="s">
        <v>457</v>
      </c>
      <c r="C219" s="111" t="s">
        <v>1351</v>
      </c>
      <c r="D219" s="113">
        <v>449244920</v>
      </c>
      <c r="E219" s="113" t="s">
        <v>1431</v>
      </c>
      <c r="F219" s="130" t="s">
        <v>1432</v>
      </c>
      <c r="G219" s="130" t="s">
        <v>457</v>
      </c>
      <c r="H219" s="229"/>
      <c r="I219" s="107">
        <v>2050200</v>
      </c>
      <c r="J219" s="108" t="s">
        <v>1354</v>
      </c>
      <c r="K219" s="107">
        <v>1</v>
      </c>
      <c r="L219" s="114"/>
      <c r="M219" s="115"/>
    </row>
    <row r="220" spans="1:13" s="127" customFormat="1" ht="11.25" customHeight="1" x14ac:dyDescent="0.25">
      <c r="A220" s="107" t="s">
        <v>245</v>
      </c>
      <c r="B220" s="108" t="s">
        <v>457</v>
      </c>
      <c r="C220" s="111" t="s">
        <v>1351</v>
      </c>
      <c r="D220" s="113" t="s">
        <v>1434</v>
      </c>
      <c r="E220" s="113" t="s">
        <v>1435</v>
      </c>
      <c r="F220" s="130" t="s">
        <v>1436</v>
      </c>
      <c r="G220" s="130" t="s">
        <v>496</v>
      </c>
      <c r="H220" s="229"/>
      <c r="I220" s="107">
        <v>2050200</v>
      </c>
      <c r="J220" s="108" t="s">
        <v>1354</v>
      </c>
      <c r="K220" s="107">
        <v>1</v>
      </c>
      <c r="L220" s="114"/>
      <c r="M220" s="115"/>
    </row>
    <row r="221" spans="1:13" s="127" customFormat="1" ht="11.25" customHeight="1" x14ac:dyDescent="0.25">
      <c r="A221" s="107" t="s">
        <v>245</v>
      </c>
      <c r="B221" s="108" t="s">
        <v>457</v>
      </c>
      <c r="C221" s="111" t="s">
        <v>1355</v>
      </c>
      <c r="D221" s="110">
        <v>290729076</v>
      </c>
      <c r="E221" s="110" t="s">
        <v>1442</v>
      </c>
      <c r="F221" s="108" t="s">
        <v>1443</v>
      </c>
      <c r="G221" s="108" t="s">
        <v>492</v>
      </c>
      <c r="H221" s="228"/>
      <c r="I221" s="114">
        <v>2050200</v>
      </c>
      <c r="J221" s="108" t="s">
        <v>1354</v>
      </c>
      <c r="K221" s="107">
        <v>6</v>
      </c>
      <c r="L221" s="114"/>
      <c r="M221" s="115"/>
    </row>
    <row r="222" spans="1:13" s="127" customFormat="1" ht="11.25" customHeight="1" x14ac:dyDescent="0.25">
      <c r="A222" s="107" t="s">
        <v>245</v>
      </c>
      <c r="B222" s="108" t="s">
        <v>457</v>
      </c>
      <c r="C222" s="111" t="s">
        <v>1355</v>
      </c>
      <c r="D222" s="110">
        <v>312631260</v>
      </c>
      <c r="E222" s="110" t="s">
        <v>1440</v>
      </c>
      <c r="F222" s="130" t="s">
        <v>1441</v>
      </c>
      <c r="G222" s="130" t="s">
        <v>496</v>
      </c>
      <c r="H222" s="229"/>
      <c r="I222" s="114">
        <v>2050200</v>
      </c>
      <c r="J222" s="108" t="s">
        <v>1354</v>
      </c>
      <c r="K222" s="107">
        <v>1</v>
      </c>
      <c r="L222" s="114"/>
      <c r="M222" s="115"/>
    </row>
    <row r="223" spans="1:13" s="127" customFormat="1" ht="11.25" customHeight="1" x14ac:dyDescent="0.25">
      <c r="A223" s="107" t="s">
        <v>245</v>
      </c>
      <c r="B223" s="136" t="s">
        <v>457</v>
      </c>
      <c r="C223" s="111" t="s">
        <v>1355</v>
      </c>
      <c r="D223" s="113">
        <v>360536050</v>
      </c>
      <c r="E223" s="113" t="s">
        <v>1437</v>
      </c>
      <c r="F223" s="138" t="s">
        <v>1438</v>
      </c>
      <c r="G223" s="208" t="s">
        <v>457</v>
      </c>
      <c r="H223" s="231"/>
      <c r="I223" s="107">
        <v>2050200</v>
      </c>
      <c r="J223" s="138" t="s">
        <v>1354</v>
      </c>
      <c r="K223" s="107">
        <v>1</v>
      </c>
      <c r="L223" s="209"/>
      <c r="M223" s="115"/>
    </row>
    <row r="224" spans="1:13" s="127" customFormat="1" ht="11.25" customHeight="1" x14ac:dyDescent="0.25">
      <c r="A224" s="107" t="s">
        <v>245</v>
      </c>
      <c r="B224" s="136" t="s">
        <v>457</v>
      </c>
      <c r="C224" s="111" t="s">
        <v>1355</v>
      </c>
      <c r="D224" s="113">
        <v>360536050</v>
      </c>
      <c r="E224" s="113" t="s">
        <v>1437</v>
      </c>
      <c r="F224" s="138" t="s">
        <v>1438</v>
      </c>
      <c r="G224" s="208" t="s">
        <v>469</v>
      </c>
      <c r="H224" s="231"/>
      <c r="I224" s="107">
        <v>2050200</v>
      </c>
      <c r="J224" s="138" t="s">
        <v>1354</v>
      </c>
      <c r="K224" s="107">
        <v>2</v>
      </c>
      <c r="L224" s="209"/>
      <c r="M224" s="115"/>
    </row>
    <row r="225" spans="1:147" s="127" customFormat="1" ht="22.5" x14ac:dyDescent="0.25">
      <c r="A225" s="107" t="s">
        <v>245</v>
      </c>
      <c r="B225" s="136" t="s">
        <v>457</v>
      </c>
      <c r="C225" s="111" t="s">
        <v>1355</v>
      </c>
      <c r="D225" s="113">
        <v>360536050</v>
      </c>
      <c r="E225" s="113" t="s">
        <v>1437</v>
      </c>
      <c r="F225" s="138" t="s">
        <v>1438</v>
      </c>
      <c r="G225" s="208" t="s">
        <v>482</v>
      </c>
      <c r="H225" s="231"/>
      <c r="I225" s="107">
        <v>2050200</v>
      </c>
      <c r="J225" s="138" t="s">
        <v>1354</v>
      </c>
      <c r="K225" s="107">
        <v>1</v>
      </c>
      <c r="L225" s="209"/>
      <c r="M225" s="115"/>
    </row>
    <row r="226" spans="1:147" s="127" customFormat="1" ht="22.5" customHeight="1" x14ac:dyDescent="0.25">
      <c r="A226" s="107" t="s">
        <v>245</v>
      </c>
      <c r="B226" s="136" t="s">
        <v>457</v>
      </c>
      <c r="C226" s="111" t="s">
        <v>1355</v>
      </c>
      <c r="D226" s="113">
        <v>360536050</v>
      </c>
      <c r="E226" s="113" t="s">
        <v>1437</v>
      </c>
      <c r="F226" s="138" t="s">
        <v>1438</v>
      </c>
      <c r="G226" s="208" t="s">
        <v>461</v>
      </c>
      <c r="H226" s="231"/>
      <c r="I226" s="107">
        <v>2050200</v>
      </c>
      <c r="J226" s="138" t="s">
        <v>1354</v>
      </c>
      <c r="K226" s="107">
        <v>2</v>
      </c>
      <c r="L226" s="209"/>
      <c r="M226" s="115"/>
    </row>
    <row r="227" spans="1:147" s="127" customFormat="1" ht="33.75" customHeight="1" x14ac:dyDescent="0.25">
      <c r="A227" s="107" t="s">
        <v>245</v>
      </c>
      <c r="B227" s="108" t="s">
        <v>457</v>
      </c>
      <c r="C227" s="111" t="s">
        <v>146</v>
      </c>
      <c r="D227" s="113">
        <v>200020005</v>
      </c>
      <c r="E227" s="113" t="s">
        <v>500</v>
      </c>
      <c r="F227" s="108" t="s">
        <v>501</v>
      </c>
      <c r="G227" s="108" t="s">
        <v>502</v>
      </c>
      <c r="H227" s="108" t="s">
        <v>503</v>
      </c>
      <c r="I227" s="107">
        <v>2050000</v>
      </c>
      <c r="J227" s="160" t="s">
        <v>152</v>
      </c>
      <c r="K227" s="107">
        <v>1</v>
      </c>
      <c r="L227" s="109"/>
      <c r="M227" s="115"/>
    </row>
    <row r="228" spans="1:147" s="127" customFormat="1" ht="11.25" customHeight="1" x14ac:dyDescent="0.25">
      <c r="A228" s="107" t="s">
        <v>245</v>
      </c>
      <c r="B228" s="108" t="s">
        <v>457</v>
      </c>
      <c r="C228" s="111" t="s">
        <v>146</v>
      </c>
      <c r="D228" s="110" t="s">
        <v>299</v>
      </c>
      <c r="E228" s="132" t="s">
        <v>300</v>
      </c>
      <c r="F228" s="108" t="s">
        <v>301</v>
      </c>
      <c r="G228" s="160" t="s">
        <v>469</v>
      </c>
      <c r="H228" s="160" t="s">
        <v>507</v>
      </c>
      <c r="I228" s="107">
        <v>2170000</v>
      </c>
      <c r="J228" s="134" t="s">
        <v>112</v>
      </c>
      <c r="K228" s="107">
        <v>1.1000000000000001</v>
      </c>
      <c r="L228" s="135"/>
      <c r="M228" s="115"/>
    </row>
    <row r="229" spans="1:147" s="127" customFormat="1" ht="22.5" customHeight="1" x14ac:dyDescent="0.25">
      <c r="A229" s="107" t="s">
        <v>245</v>
      </c>
      <c r="B229" s="108" t="s">
        <v>457</v>
      </c>
      <c r="C229" s="111" t="s">
        <v>146</v>
      </c>
      <c r="D229" s="110" t="s">
        <v>299</v>
      </c>
      <c r="E229" s="132" t="s">
        <v>300</v>
      </c>
      <c r="F229" s="108" t="s">
        <v>301</v>
      </c>
      <c r="G229" s="160" t="s">
        <v>461</v>
      </c>
      <c r="H229" s="160" t="s">
        <v>508</v>
      </c>
      <c r="I229" s="107">
        <v>2170000</v>
      </c>
      <c r="J229" s="134" t="s">
        <v>112</v>
      </c>
      <c r="K229" s="107">
        <v>1</v>
      </c>
      <c r="L229" s="135"/>
      <c r="M229" s="115"/>
    </row>
    <row r="230" spans="1:147" s="127" customFormat="1" ht="33.75" customHeight="1" x14ac:dyDescent="0.25">
      <c r="A230" s="107" t="s">
        <v>245</v>
      </c>
      <c r="B230" s="108" t="s">
        <v>457</v>
      </c>
      <c r="C230" s="111" t="s">
        <v>146</v>
      </c>
      <c r="D230" s="113" t="s">
        <v>504</v>
      </c>
      <c r="E230" s="113" t="s">
        <v>505</v>
      </c>
      <c r="F230" s="160" t="s">
        <v>1684</v>
      </c>
      <c r="G230" s="160" t="s">
        <v>492</v>
      </c>
      <c r="H230" s="160" t="s">
        <v>506</v>
      </c>
      <c r="I230" s="107">
        <v>2500000</v>
      </c>
      <c r="J230" s="134" t="s">
        <v>154</v>
      </c>
      <c r="K230" s="107"/>
      <c r="L230" s="135" t="s">
        <v>25</v>
      </c>
      <c r="M230" s="164" t="s">
        <v>26</v>
      </c>
    </row>
    <row r="231" spans="1:147" s="127" customFormat="1" ht="22.5" customHeight="1" x14ac:dyDescent="0.25">
      <c r="A231" s="107" t="s">
        <v>245</v>
      </c>
      <c r="B231" s="108" t="s">
        <v>457</v>
      </c>
      <c r="C231" s="111" t="s">
        <v>146</v>
      </c>
      <c r="D231" s="128" t="s">
        <v>479</v>
      </c>
      <c r="E231" s="113" t="s">
        <v>480</v>
      </c>
      <c r="F231" s="108" t="s">
        <v>481</v>
      </c>
      <c r="G231" s="108" t="s">
        <v>482</v>
      </c>
      <c r="H231" s="108" t="s">
        <v>483</v>
      </c>
      <c r="I231" s="107">
        <v>2310000</v>
      </c>
      <c r="J231" s="129" t="s">
        <v>115</v>
      </c>
      <c r="K231" s="107">
        <v>1</v>
      </c>
      <c r="L231" s="114"/>
      <c r="M231" s="115"/>
    </row>
    <row r="232" spans="1:147" s="127" customFormat="1" ht="22.5" customHeight="1" x14ac:dyDescent="0.25">
      <c r="A232" s="107" t="s">
        <v>245</v>
      </c>
      <c r="B232" s="108" t="s">
        <v>457</v>
      </c>
      <c r="C232" s="111" t="s">
        <v>146</v>
      </c>
      <c r="D232" s="128" t="s">
        <v>509</v>
      </c>
      <c r="E232" s="113" t="s">
        <v>510</v>
      </c>
      <c r="F232" s="108" t="s">
        <v>511</v>
      </c>
      <c r="G232" s="108" t="s">
        <v>469</v>
      </c>
      <c r="H232" s="108" t="s">
        <v>512</v>
      </c>
      <c r="I232" s="107">
        <v>2310000</v>
      </c>
      <c r="J232" s="129" t="s">
        <v>115</v>
      </c>
      <c r="K232" s="107">
        <v>1</v>
      </c>
      <c r="L232" s="114"/>
      <c r="M232" s="115"/>
    </row>
    <row r="233" spans="1:147" s="127" customFormat="1" ht="22.5" customHeight="1" x14ac:dyDescent="0.25">
      <c r="A233" s="107" t="s">
        <v>245</v>
      </c>
      <c r="B233" s="136" t="s">
        <v>457</v>
      </c>
      <c r="C233" s="111" t="s">
        <v>146</v>
      </c>
      <c r="D233" s="227"/>
      <c r="E233" s="227"/>
      <c r="F233" s="138" t="s">
        <v>1650</v>
      </c>
      <c r="G233" s="138" t="s">
        <v>492</v>
      </c>
      <c r="H233" s="138" t="s">
        <v>1676</v>
      </c>
      <c r="I233" s="114">
        <v>2200000</v>
      </c>
      <c r="J233" s="138" t="s">
        <v>1656</v>
      </c>
      <c r="K233" s="227"/>
      <c r="L233" s="138" t="s">
        <v>1659</v>
      </c>
      <c r="M233" s="138" t="s">
        <v>1656</v>
      </c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  <c r="AS233" s="182"/>
      <c r="AT233" s="182"/>
      <c r="AU233" s="182"/>
      <c r="AV233" s="182"/>
      <c r="AW233" s="182"/>
      <c r="AX233" s="182"/>
      <c r="AY233" s="182"/>
      <c r="AZ233" s="182"/>
      <c r="BA233" s="182"/>
      <c r="BB233" s="182"/>
      <c r="BC233" s="182"/>
      <c r="BD233" s="182"/>
      <c r="BE233" s="182"/>
      <c r="BF233" s="182"/>
      <c r="BG233" s="182"/>
      <c r="BH233" s="182"/>
      <c r="BI233" s="182"/>
      <c r="BJ233" s="182"/>
      <c r="BK233" s="182"/>
      <c r="BL233" s="182"/>
      <c r="BM233" s="182"/>
      <c r="BN233" s="182"/>
      <c r="BO233" s="182"/>
      <c r="BP233" s="182"/>
      <c r="BQ233" s="182"/>
      <c r="BR233" s="182"/>
      <c r="BS233" s="182"/>
      <c r="BT233" s="182"/>
      <c r="BU233" s="182"/>
      <c r="BV233" s="182"/>
      <c r="BW233" s="182"/>
      <c r="BX233" s="182"/>
      <c r="BY233" s="182"/>
      <c r="BZ233" s="182"/>
      <c r="CA233" s="182"/>
      <c r="CB233" s="182"/>
      <c r="CC233" s="182"/>
      <c r="CD233" s="182"/>
      <c r="CE233" s="182"/>
      <c r="CF233" s="182"/>
      <c r="CG233" s="182"/>
      <c r="CH233" s="182"/>
      <c r="CI233" s="182"/>
      <c r="CJ233" s="182"/>
      <c r="CK233" s="182"/>
      <c r="CL233" s="182"/>
      <c r="CM233" s="182"/>
      <c r="CN233" s="182"/>
      <c r="CO233" s="182"/>
      <c r="CP233" s="182"/>
      <c r="CQ233" s="182"/>
      <c r="CR233" s="182"/>
      <c r="CS233" s="182"/>
      <c r="CT233" s="182"/>
      <c r="CU233" s="182"/>
      <c r="CV233" s="182"/>
      <c r="CW233" s="182"/>
      <c r="CX233" s="182"/>
      <c r="CY233" s="182"/>
      <c r="CZ233" s="182"/>
      <c r="DA233" s="182"/>
      <c r="DB233" s="182"/>
      <c r="DC233" s="182"/>
      <c r="DD233" s="182"/>
      <c r="DE233" s="182"/>
      <c r="DF233" s="182"/>
      <c r="DG233" s="182"/>
      <c r="DH233" s="182"/>
      <c r="DI233" s="182"/>
      <c r="DJ233" s="182"/>
      <c r="DK233" s="182"/>
      <c r="DL233" s="182"/>
      <c r="DM233" s="182"/>
      <c r="DN233" s="182"/>
      <c r="DO233" s="182"/>
      <c r="DP233" s="182"/>
      <c r="DQ233" s="182"/>
      <c r="DR233" s="182"/>
      <c r="DS233" s="182"/>
      <c r="DT233" s="182"/>
      <c r="DU233" s="182"/>
      <c r="DV233" s="182"/>
      <c r="DW233" s="182"/>
      <c r="DX233" s="182"/>
      <c r="DY233" s="182"/>
      <c r="DZ233" s="182"/>
      <c r="EA233" s="182"/>
      <c r="EB233" s="182"/>
      <c r="EC233" s="182"/>
      <c r="ED233" s="182"/>
      <c r="EE233" s="182"/>
      <c r="EF233" s="182"/>
      <c r="EG233" s="182"/>
      <c r="EH233" s="182"/>
      <c r="EI233" s="182"/>
      <c r="EJ233" s="182"/>
      <c r="EK233" s="182"/>
      <c r="EL233" s="182"/>
      <c r="EM233" s="182"/>
      <c r="EN233" s="182"/>
      <c r="EO233" s="182"/>
      <c r="EP233" s="182"/>
      <c r="EQ233" s="182"/>
    </row>
    <row r="234" spans="1:147" s="127" customFormat="1" ht="11.25" customHeight="1" x14ac:dyDescent="0.25">
      <c r="A234" s="107" t="s">
        <v>245</v>
      </c>
      <c r="B234" s="108" t="s">
        <v>457</v>
      </c>
      <c r="C234" s="111" t="s">
        <v>122</v>
      </c>
      <c r="D234" s="113" t="s">
        <v>517</v>
      </c>
      <c r="E234" s="113" t="s">
        <v>518</v>
      </c>
      <c r="F234" s="160" t="s">
        <v>519</v>
      </c>
      <c r="G234" s="160" t="s">
        <v>492</v>
      </c>
      <c r="H234" s="129" t="s">
        <v>520</v>
      </c>
      <c r="I234" s="107">
        <v>2310000</v>
      </c>
      <c r="J234" s="160" t="s">
        <v>115</v>
      </c>
      <c r="K234" s="107">
        <v>1</v>
      </c>
      <c r="L234" s="109"/>
      <c r="M234" s="115"/>
    </row>
    <row r="235" spans="1:147" s="127" customFormat="1" ht="22.5" customHeight="1" x14ac:dyDescent="0.25">
      <c r="A235" s="107" t="s">
        <v>245</v>
      </c>
      <c r="B235" s="108" t="s">
        <v>457</v>
      </c>
      <c r="C235" s="111" t="s">
        <v>122</v>
      </c>
      <c r="D235" s="110" t="s">
        <v>475</v>
      </c>
      <c r="E235" s="113" t="s">
        <v>476</v>
      </c>
      <c r="F235" s="160" t="s">
        <v>477</v>
      </c>
      <c r="G235" s="160" t="s">
        <v>469</v>
      </c>
      <c r="H235" s="129" t="s">
        <v>478</v>
      </c>
      <c r="I235" s="107">
        <v>2010000</v>
      </c>
      <c r="J235" s="160" t="s">
        <v>110</v>
      </c>
      <c r="K235" s="107">
        <v>1</v>
      </c>
      <c r="L235" s="109"/>
      <c r="M235" s="115"/>
    </row>
    <row r="236" spans="1:147" s="127" customFormat="1" ht="22.5" customHeight="1" x14ac:dyDescent="0.25">
      <c r="A236" s="107" t="s">
        <v>245</v>
      </c>
      <c r="B236" s="108" t="s">
        <v>457</v>
      </c>
      <c r="C236" s="111" t="s">
        <v>122</v>
      </c>
      <c r="D236" s="128" t="s">
        <v>513</v>
      </c>
      <c r="E236" s="113" t="s">
        <v>514</v>
      </c>
      <c r="F236" s="108" t="s">
        <v>515</v>
      </c>
      <c r="G236" s="108" t="s">
        <v>496</v>
      </c>
      <c r="H236" s="129" t="s">
        <v>516</v>
      </c>
      <c r="I236" s="107">
        <v>2310000</v>
      </c>
      <c r="J236" s="129" t="s">
        <v>115</v>
      </c>
      <c r="K236" s="107">
        <v>1</v>
      </c>
      <c r="L236" s="114"/>
      <c r="M236" s="115"/>
    </row>
    <row r="237" spans="1:147" s="127" customFormat="1" ht="22.5" customHeight="1" x14ac:dyDescent="0.25">
      <c r="A237" s="107" t="s">
        <v>245</v>
      </c>
      <c r="B237" s="108" t="s">
        <v>457</v>
      </c>
      <c r="C237" s="111" t="s">
        <v>177</v>
      </c>
      <c r="D237" s="113" t="s">
        <v>463</v>
      </c>
      <c r="E237" s="113" t="s">
        <v>464</v>
      </c>
      <c r="F237" s="108" t="s">
        <v>465</v>
      </c>
      <c r="G237" s="108" t="s">
        <v>461</v>
      </c>
      <c r="H237" s="108" t="s">
        <v>462</v>
      </c>
      <c r="I237" s="107">
        <v>2150000</v>
      </c>
      <c r="J237" s="108" t="s">
        <v>191</v>
      </c>
      <c r="K237" s="107">
        <v>1</v>
      </c>
      <c r="L237" s="114"/>
      <c r="M237" s="115"/>
    </row>
    <row r="238" spans="1:147" s="127" customFormat="1" ht="33.75" customHeight="1" x14ac:dyDescent="0.25">
      <c r="A238" s="107" t="s">
        <v>245</v>
      </c>
      <c r="B238" s="108" t="s">
        <v>457</v>
      </c>
      <c r="C238" s="111" t="s">
        <v>177</v>
      </c>
      <c r="D238" s="113" t="s">
        <v>466</v>
      </c>
      <c r="E238" s="113" t="s">
        <v>467</v>
      </c>
      <c r="F238" s="108" t="s">
        <v>468</v>
      </c>
      <c r="G238" s="108" t="s">
        <v>469</v>
      </c>
      <c r="H238" s="108" t="s">
        <v>470</v>
      </c>
      <c r="I238" s="107">
        <v>2150000</v>
      </c>
      <c r="J238" s="108" t="s">
        <v>191</v>
      </c>
      <c r="K238" s="107">
        <v>1</v>
      </c>
      <c r="L238" s="114"/>
      <c r="M238" s="115"/>
    </row>
    <row r="239" spans="1:147" s="127" customFormat="1" ht="22.5" x14ac:dyDescent="0.25">
      <c r="A239" s="107" t="s">
        <v>245</v>
      </c>
      <c r="B239" s="108" t="s">
        <v>457</v>
      </c>
      <c r="C239" s="111" t="s">
        <v>177</v>
      </c>
      <c r="D239" s="110" t="s">
        <v>471</v>
      </c>
      <c r="E239" s="113" t="s">
        <v>472</v>
      </c>
      <c r="F239" s="108" t="s">
        <v>473</v>
      </c>
      <c r="G239" s="108" t="s">
        <v>469</v>
      </c>
      <c r="H239" s="108" t="s">
        <v>474</v>
      </c>
      <c r="I239" s="107">
        <v>2500000</v>
      </c>
      <c r="J239" s="108" t="s">
        <v>119</v>
      </c>
      <c r="K239" s="107">
        <v>1</v>
      </c>
      <c r="L239" s="114"/>
      <c r="M239" s="115"/>
    </row>
    <row r="240" spans="1:147" s="127" customFormat="1" ht="45" customHeight="1" x14ac:dyDescent="0.25">
      <c r="A240" s="107" t="s">
        <v>245</v>
      </c>
      <c r="B240" s="108" t="s">
        <v>457</v>
      </c>
      <c r="C240" s="111" t="s">
        <v>177</v>
      </c>
      <c r="D240" s="113" t="s">
        <v>458</v>
      </c>
      <c r="E240" s="113" t="s">
        <v>459</v>
      </c>
      <c r="F240" s="160" t="s">
        <v>460</v>
      </c>
      <c r="G240" s="160" t="s">
        <v>461</v>
      </c>
      <c r="H240" s="108" t="s">
        <v>462</v>
      </c>
      <c r="I240" s="107">
        <v>2050000</v>
      </c>
      <c r="J240" s="160" t="s">
        <v>152</v>
      </c>
      <c r="K240" s="107">
        <v>1</v>
      </c>
      <c r="L240" s="109"/>
      <c r="M240" s="115"/>
    </row>
    <row r="241" spans="1:14" s="127" customFormat="1" ht="11.25" customHeight="1" x14ac:dyDescent="0.25">
      <c r="A241" s="107" t="s">
        <v>245</v>
      </c>
      <c r="B241" s="108" t="s">
        <v>457</v>
      </c>
      <c r="C241" s="111" t="s">
        <v>127</v>
      </c>
      <c r="D241" s="113" t="s">
        <v>521</v>
      </c>
      <c r="E241" s="113" t="s">
        <v>522</v>
      </c>
      <c r="F241" s="130" t="s">
        <v>523</v>
      </c>
      <c r="G241" s="130" t="s">
        <v>492</v>
      </c>
      <c r="H241" s="130" t="s">
        <v>524</v>
      </c>
      <c r="I241" s="107">
        <v>2540000</v>
      </c>
      <c r="J241" s="108" t="s">
        <v>132</v>
      </c>
      <c r="K241" s="107">
        <v>3.2</v>
      </c>
      <c r="L241" s="114"/>
      <c r="M241" s="115"/>
    </row>
    <row r="242" spans="1:14" s="127" customFormat="1" ht="11.25" customHeight="1" x14ac:dyDescent="0.25">
      <c r="A242" s="107" t="s">
        <v>388</v>
      </c>
      <c r="B242" s="162" t="s">
        <v>525</v>
      </c>
      <c r="C242" s="111" t="s">
        <v>104</v>
      </c>
      <c r="D242" s="113" t="s">
        <v>526</v>
      </c>
      <c r="E242" s="113" t="s">
        <v>527</v>
      </c>
      <c r="F242" s="108" t="s">
        <v>528</v>
      </c>
      <c r="G242" s="108" t="s">
        <v>525</v>
      </c>
      <c r="H242" s="108" t="s">
        <v>529</v>
      </c>
      <c r="I242" s="107">
        <v>2310000</v>
      </c>
      <c r="J242" s="108" t="s">
        <v>115</v>
      </c>
      <c r="K242" s="107">
        <v>1</v>
      </c>
      <c r="L242" s="114"/>
      <c r="M242" s="115"/>
    </row>
    <row r="243" spans="1:14" s="127" customFormat="1" ht="11.25" x14ac:dyDescent="0.25">
      <c r="A243" s="107" t="s">
        <v>388</v>
      </c>
      <c r="B243" s="162" t="s">
        <v>525</v>
      </c>
      <c r="C243" s="111" t="s">
        <v>104</v>
      </c>
      <c r="D243" s="113" t="s">
        <v>526</v>
      </c>
      <c r="E243" s="113" t="s">
        <v>527</v>
      </c>
      <c r="F243" s="108" t="s">
        <v>528</v>
      </c>
      <c r="G243" s="108" t="s">
        <v>525</v>
      </c>
      <c r="H243" s="108" t="s">
        <v>530</v>
      </c>
      <c r="I243" s="107">
        <v>2360000</v>
      </c>
      <c r="J243" s="108" t="s">
        <v>116</v>
      </c>
      <c r="K243" s="107">
        <v>1</v>
      </c>
      <c r="L243" s="114"/>
      <c r="M243" s="115"/>
    </row>
    <row r="244" spans="1:14" s="127" customFormat="1" ht="19.5" customHeight="1" x14ac:dyDescent="0.25">
      <c r="A244" s="107" t="s">
        <v>388</v>
      </c>
      <c r="B244" s="108" t="s">
        <v>525</v>
      </c>
      <c r="C244" s="111" t="s">
        <v>1355</v>
      </c>
      <c r="D244" s="140">
        <v>362336237</v>
      </c>
      <c r="E244" s="110" t="s">
        <v>1445</v>
      </c>
      <c r="F244" s="164" t="s">
        <v>1446</v>
      </c>
      <c r="G244" s="164" t="s">
        <v>1447</v>
      </c>
      <c r="H244" s="232"/>
      <c r="I244" s="114">
        <v>2050200</v>
      </c>
      <c r="J244" s="164" t="s">
        <v>1354</v>
      </c>
      <c r="K244" s="107">
        <v>2</v>
      </c>
      <c r="L244" s="114"/>
      <c r="M244" s="115"/>
      <c r="N244" s="250"/>
    </row>
    <row r="245" spans="1:14" s="127" customFormat="1" ht="19.5" customHeight="1" x14ac:dyDescent="0.25">
      <c r="A245" s="107" t="s">
        <v>388</v>
      </c>
      <c r="B245" s="108" t="s">
        <v>525</v>
      </c>
      <c r="C245" s="111" t="s">
        <v>1355</v>
      </c>
      <c r="D245" s="140">
        <v>362336237</v>
      </c>
      <c r="E245" s="110" t="s">
        <v>1445</v>
      </c>
      <c r="F245" s="164" t="s">
        <v>1446</v>
      </c>
      <c r="G245" s="164" t="s">
        <v>525</v>
      </c>
      <c r="H245" s="232"/>
      <c r="I245" s="114">
        <v>2050200</v>
      </c>
      <c r="J245" s="164" t="s">
        <v>1354</v>
      </c>
      <c r="K245" s="107">
        <v>5</v>
      </c>
      <c r="L245" s="114"/>
      <c r="M245" s="115"/>
      <c r="N245" s="250"/>
    </row>
    <row r="246" spans="1:14" s="127" customFormat="1" ht="19.5" customHeight="1" x14ac:dyDescent="0.25">
      <c r="A246" s="107" t="s">
        <v>388</v>
      </c>
      <c r="B246" s="108" t="s">
        <v>525</v>
      </c>
      <c r="C246" s="111" t="s">
        <v>1355</v>
      </c>
      <c r="D246" s="140">
        <v>362336237</v>
      </c>
      <c r="E246" s="110" t="s">
        <v>1445</v>
      </c>
      <c r="F246" s="164" t="s">
        <v>1446</v>
      </c>
      <c r="G246" s="164" t="s">
        <v>668</v>
      </c>
      <c r="H246" s="232"/>
      <c r="I246" s="114">
        <v>2050200</v>
      </c>
      <c r="J246" s="164" t="s">
        <v>1354</v>
      </c>
      <c r="K246" s="107">
        <v>1</v>
      </c>
      <c r="L246" s="114"/>
      <c r="M246" s="115"/>
    </row>
    <row r="247" spans="1:14" s="127" customFormat="1" ht="22.5" customHeight="1" x14ac:dyDescent="0.25">
      <c r="A247" s="107" t="s">
        <v>388</v>
      </c>
      <c r="B247" s="162" t="s">
        <v>525</v>
      </c>
      <c r="C247" s="111" t="s">
        <v>122</v>
      </c>
      <c r="D247" s="113">
        <v>222822287</v>
      </c>
      <c r="E247" s="113" t="s">
        <v>531</v>
      </c>
      <c r="F247" s="108" t="s">
        <v>532</v>
      </c>
      <c r="G247" s="108" t="s">
        <v>525</v>
      </c>
      <c r="H247" s="129" t="s">
        <v>533</v>
      </c>
      <c r="I247" s="107">
        <v>2310000</v>
      </c>
      <c r="J247" s="108" t="s">
        <v>115</v>
      </c>
      <c r="K247" s="107">
        <v>1</v>
      </c>
      <c r="L247" s="114"/>
      <c r="M247" s="115"/>
    </row>
    <row r="248" spans="1:14" s="127" customFormat="1" ht="11.25" customHeight="1" x14ac:dyDescent="0.25">
      <c r="A248" s="107" t="s">
        <v>388</v>
      </c>
      <c r="B248" s="162" t="s">
        <v>525</v>
      </c>
      <c r="C248" s="111" t="s">
        <v>127</v>
      </c>
      <c r="D248" s="113">
        <v>301230129</v>
      </c>
      <c r="E248" s="113" t="s">
        <v>534</v>
      </c>
      <c r="F248" s="130" t="s">
        <v>535</v>
      </c>
      <c r="G248" s="130" t="s">
        <v>525</v>
      </c>
      <c r="H248" s="130" t="s">
        <v>536</v>
      </c>
      <c r="I248" s="107">
        <v>2540000</v>
      </c>
      <c r="J248" s="108" t="s">
        <v>132</v>
      </c>
      <c r="K248" s="107">
        <v>1</v>
      </c>
      <c r="L248" s="114"/>
      <c r="M248" s="115"/>
    </row>
    <row r="249" spans="1:14" s="127" customFormat="1" ht="11.25" customHeight="1" x14ac:dyDescent="0.25">
      <c r="A249" s="107" t="s">
        <v>245</v>
      </c>
      <c r="B249" s="108" t="s">
        <v>245</v>
      </c>
      <c r="C249" s="111" t="s">
        <v>104</v>
      </c>
      <c r="D249" s="112" t="s">
        <v>546</v>
      </c>
      <c r="E249" s="112" t="s">
        <v>547</v>
      </c>
      <c r="F249" s="108" t="s">
        <v>548</v>
      </c>
      <c r="G249" s="108" t="s">
        <v>549</v>
      </c>
      <c r="H249" s="108" t="s">
        <v>550</v>
      </c>
      <c r="I249" s="107">
        <v>2010000</v>
      </c>
      <c r="J249" s="108" t="s">
        <v>110</v>
      </c>
      <c r="K249" s="107">
        <v>3.8</v>
      </c>
      <c r="L249" s="114"/>
      <c r="M249" s="115"/>
    </row>
    <row r="250" spans="1:14" s="127" customFormat="1" ht="11.25" customHeight="1" x14ac:dyDescent="0.25">
      <c r="A250" s="107" t="s">
        <v>245</v>
      </c>
      <c r="B250" s="108" t="s">
        <v>245</v>
      </c>
      <c r="C250" s="111" t="s">
        <v>104</v>
      </c>
      <c r="D250" s="112" t="s">
        <v>546</v>
      </c>
      <c r="E250" s="112" t="s">
        <v>547</v>
      </c>
      <c r="F250" s="108" t="s">
        <v>548</v>
      </c>
      <c r="G250" s="108" t="s">
        <v>245</v>
      </c>
      <c r="H250" s="108" t="s">
        <v>551</v>
      </c>
      <c r="I250" s="107">
        <v>2010200</v>
      </c>
      <c r="J250" s="108" t="s">
        <v>199</v>
      </c>
      <c r="K250" s="107">
        <v>0.75</v>
      </c>
      <c r="L250" s="114"/>
      <c r="M250" s="115"/>
    </row>
    <row r="251" spans="1:14" s="127" customFormat="1" ht="33.75" customHeight="1" x14ac:dyDescent="0.25">
      <c r="A251" s="107" t="s">
        <v>245</v>
      </c>
      <c r="B251" s="108" t="s">
        <v>245</v>
      </c>
      <c r="C251" s="111" t="s">
        <v>104</v>
      </c>
      <c r="D251" s="112" t="s">
        <v>546</v>
      </c>
      <c r="E251" s="112" t="s">
        <v>547</v>
      </c>
      <c r="F251" s="108" t="s">
        <v>548</v>
      </c>
      <c r="G251" s="108" t="s">
        <v>552</v>
      </c>
      <c r="H251" s="108" t="s">
        <v>553</v>
      </c>
      <c r="I251" s="107">
        <v>2050000</v>
      </c>
      <c r="J251" s="108" t="s">
        <v>152</v>
      </c>
      <c r="K251" s="107">
        <v>7.2</v>
      </c>
      <c r="L251" s="114"/>
      <c r="M251" s="115"/>
    </row>
    <row r="252" spans="1:14" s="127" customFormat="1" ht="22.5" customHeight="1" x14ac:dyDescent="0.25">
      <c r="A252" s="107" t="s">
        <v>245</v>
      </c>
      <c r="B252" s="108" t="s">
        <v>245</v>
      </c>
      <c r="C252" s="111" t="s">
        <v>104</v>
      </c>
      <c r="D252" s="112" t="s">
        <v>546</v>
      </c>
      <c r="E252" s="112" t="s">
        <v>547</v>
      </c>
      <c r="F252" s="108" t="s">
        <v>548</v>
      </c>
      <c r="G252" s="108" t="s">
        <v>554</v>
      </c>
      <c r="H252" s="108" t="s">
        <v>555</v>
      </c>
      <c r="I252" s="107">
        <v>2070000</v>
      </c>
      <c r="J252" s="108" t="s">
        <v>183</v>
      </c>
      <c r="K252" s="107">
        <v>3</v>
      </c>
      <c r="L252" s="114"/>
      <c r="M252" s="115"/>
    </row>
    <row r="253" spans="1:14" s="127" customFormat="1" ht="11.25" x14ac:dyDescent="0.25">
      <c r="A253" s="107" t="s">
        <v>245</v>
      </c>
      <c r="B253" s="108" t="s">
        <v>245</v>
      </c>
      <c r="C253" s="111" t="s">
        <v>104</v>
      </c>
      <c r="D253" s="112" t="s">
        <v>546</v>
      </c>
      <c r="E253" s="112" t="s">
        <v>547</v>
      </c>
      <c r="F253" s="108" t="s">
        <v>548</v>
      </c>
      <c r="G253" s="108" t="s">
        <v>556</v>
      </c>
      <c r="H253" s="108" t="s">
        <v>557</v>
      </c>
      <c r="I253" s="107">
        <v>2100000</v>
      </c>
      <c r="J253" s="108" t="s">
        <v>399</v>
      </c>
      <c r="K253" s="107">
        <v>1</v>
      </c>
      <c r="L253" s="114"/>
      <c r="M253" s="115"/>
    </row>
    <row r="254" spans="1:14" s="127" customFormat="1" ht="22.5" customHeight="1" x14ac:dyDescent="0.25">
      <c r="A254" s="107" t="s">
        <v>245</v>
      </c>
      <c r="B254" s="108" t="s">
        <v>245</v>
      </c>
      <c r="C254" s="111" t="s">
        <v>104</v>
      </c>
      <c r="D254" s="112" t="s">
        <v>546</v>
      </c>
      <c r="E254" s="112" t="s">
        <v>547</v>
      </c>
      <c r="F254" s="108" t="s">
        <v>548</v>
      </c>
      <c r="G254" s="108" t="s">
        <v>245</v>
      </c>
      <c r="H254" s="108" t="s">
        <v>551</v>
      </c>
      <c r="I254" s="107">
        <v>2140000</v>
      </c>
      <c r="J254" s="108" t="s">
        <v>208</v>
      </c>
      <c r="K254" s="107">
        <v>0.2</v>
      </c>
      <c r="L254" s="114"/>
      <c r="M254" s="115"/>
    </row>
    <row r="255" spans="1:14" s="127" customFormat="1" ht="22.5" customHeight="1" x14ac:dyDescent="0.25">
      <c r="A255" s="107" t="s">
        <v>245</v>
      </c>
      <c r="B255" s="108" t="s">
        <v>245</v>
      </c>
      <c r="C255" s="111" t="s">
        <v>104</v>
      </c>
      <c r="D255" s="112" t="s">
        <v>546</v>
      </c>
      <c r="E255" s="112" t="s">
        <v>547</v>
      </c>
      <c r="F255" s="108" t="s">
        <v>548</v>
      </c>
      <c r="G255" s="108" t="s">
        <v>558</v>
      </c>
      <c r="H255" s="108" t="s">
        <v>559</v>
      </c>
      <c r="I255" s="107">
        <v>2170000</v>
      </c>
      <c r="J255" s="108" t="s">
        <v>112</v>
      </c>
      <c r="K255" s="107">
        <v>3.5</v>
      </c>
      <c r="L255" s="114"/>
      <c r="M255" s="115"/>
    </row>
    <row r="256" spans="1:14" s="127" customFormat="1" ht="11.25" customHeight="1" x14ac:dyDescent="0.25">
      <c r="A256" s="107" t="s">
        <v>245</v>
      </c>
      <c r="B256" s="108" t="s">
        <v>245</v>
      </c>
      <c r="C256" s="111" t="s">
        <v>104</v>
      </c>
      <c r="D256" s="112" t="s">
        <v>546</v>
      </c>
      <c r="E256" s="112" t="s">
        <v>547</v>
      </c>
      <c r="F256" s="108" t="s">
        <v>548</v>
      </c>
      <c r="G256" s="108" t="s">
        <v>245</v>
      </c>
      <c r="H256" s="108" t="s">
        <v>560</v>
      </c>
      <c r="I256" s="107">
        <v>2300000</v>
      </c>
      <c r="J256" s="108" t="s">
        <v>561</v>
      </c>
      <c r="K256" s="107">
        <v>1</v>
      </c>
      <c r="L256" s="114"/>
      <c r="M256" s="115"/>
    </row>
    <row r="257" spans="1:13" s="127" customFormat="1" ht="22.5" customHeight="1" x14ac:dyDescent="0.25">
      <c r="A257" s="107" t="s">
        <v>245</v>
      </c>
      <c r="B257" s="108" t="s">
        <v>245</v>
      </c>
      <c r="C257" s="111" t="s">
        <v>104</v>
      </c>
      <c r="D257" s="112" t="s">
        <v>546</v>
      </c>
      <c r="E257" s="112" t="s">
        <v>547</v>
      </c>
      <c r="F257" s="108" t="s">
        <v>548</v>
      </c>
      <c r="G257" s="108" t="s">
        <v>245</v>
      </c>
      <c r="H257" s="108" t="s">
        <v>562</v>
      </c>
      <c r="I257" s="107">
        <v>2310000</v>
      </c>
      <c r="J257" s="108" t="s">
        <v>115</v>
      </c>
      <c r="K257" s="107">
        <v>1</v>
      </c>
      <c r="L257" s="114"/>
      <c r="M257" s="115"/>
    </row>
    <row r="258" spans="1:13" s="127" customFormat="1" ht="11.25" customHeight="1" x14ac:dyDescent="0.25">
      <c r="A258" s="107" t="s">
        <v>245</v>
      </c>
      <c r="B258" s="108" t="s">
        <v>245</v>
      </c>
      <c r="C258" s="111" t="s">
        <v>104</v>
      </c>
      <c r="D258" s="112" t="s">
        <v>546</v>
      </c>
      <c r="E258" s="112" t="s">
        <v>547</v>
      </c>
      <c r="F258" s="108" t="s">
        <v>548</v>
      </c>
      <c r="G258" s="108" t="s">
        <v>245</v>
      </c>
      <c r="H258" s="108" t="s">
        <v>562</v>
      </c>
      <c r="I258" s="107">
        <v>2360000</v>
      </c>
      <c r="J258" s="108" t="s">
        <v>116</v>
      </c>
      <c r="K258" s="107">
        <v>2</v>
      </c>
      <c r="L258" s="114"/>
      <c r="M258" s="115"/>
    </row>
    <row r="259" spans="1:13" s="127" customFormat="1" ht="22.5" customHeight="1" x14ac:dyDescent="0.25">
      <c r="A259" s="107" t="s">
        <v>245</v>
      </c>
      <c r="B259" s="108" t="s">
        <v>245</v>
      </c>
      <c r="C259" s="111" t="s">
        <v>104</v>
      </c>
      <c r="D259" s="112" t="s">
        <v>546</v>
      </c>
      <c r="E259" s="112" t="s">
        <v>547</v>
      </c>
      <c r="F259" s="108" t="s">
        <v>548</v>
      </c>
      <c r="G259" s="108" t="s">
        <v>563</v>
      </c>
      <c r="H259" s="108" t="s">
        <v>564</v>
      </c>
      <c r="I259" s="107">
        <v>2500000</v>
      </c>
      <c r="J259" s="108" t="s">
        <v>119</v>
      </c>
      <c r="K259" s="107">
        <v>8</v>
      </c>
      <c r="L259" s="114"/>
      <c r="M259" s="115"/>
    </row>
    <row r="260" spans="1:13" s="127" customFormat="1" ht="22.5" customHeight="1" x14ac:dyDescent="0.25">
      <c r="A260" s="107" t="s">
        <v>245</v>
      </c>
      <c r="B260" s="108" t="s">
        <v>245</v>
      </c>
      <c r="C260" s="111" t="s">
        <v>104</v>
      </c>
      <c r="D260" s="112" t="s">
        <v>546</v>
      </c>
      <c r="E260" s="112" t="s">
        <v>547</v>
      </c>
      <c r="F260" s="108" t="s">
        <v>548</v>
      </c>
      <c r="G260" s="108" t="s">
        <v>565</v>
      </c>
      <c r="H260" s="108" t="s">
        <v>566</v>
      </c>
      <c r="I260" s="107">
        <v>2500700</v>
      </c>
      <c r="J260" s="108" t="s">
        <v>120</v>
      </c>
      <c r="K260" s="107"/>
      <c r="L260" s="114"/>
      <c r="M260" s="115"/>
    </row>
    <row r="261" spans="1:13" s="127" customFormat="1" ht="11.25" customHeight="1" x14ac:dyDescent="0.25">
      <c r="A261" s="107" t="s">
        <v>245</v>
      </c>
      <c r="B261" s="108" t="s">
        <v>245</v>
      </c>
      <c r="C261" s="111" t="s">
        <v>104</v>
      </c>
      <c r="D261" s="112" t="s">
        <v>546</v>
      </c>
      <c r="E261" s="112" t="s">
        <v>547</v>
      </c>
      <c r="F261" s="108" t="s">
        <v>548</v>
      </c>
      <c r="G261" s="108" t="s">
        <v>567</v>
      </c>
      <c r="H261" s="108" t="s">
        <v>568</v>
      </c>
      <c r="I261" s="107">
        <v>2550000</v>
      </c>
      <c r="J261" s="108" t="s">
        <v>169</v>
      </c>
      <c r="K261" s="107"/>
      <c r="L261" s="114"/>
      <c r="M261" s="115"/>
    </row>
    <row r="262" spans="1:13" s="127" customFormat="1" ht="22.5" customHeight="1" x14ac:dyDescent="0.25">
      <c r="A262" s="107" t="s">
        <v>245</v>
      </c>
      <c r="B262" s="108" t="s">
        <v>245</v>
      </c>
      <c r="C262" s="111" t="s">
        <v>104</v>
      </c>
      <c r="D262" s="112" t="s">
        <v>546</v>
      </c>
      <c r="E262" s="112" t="s">
        <v>547</v>
      </c>
      <c r="F262" s="108" t="s">
        <v>548</v>
      </c>
      <c r="G262" s="108" t="s">
        <v>556</v>
      </c>
      <c r="H262" s="108" t="s">
        <v>569</v>
      </c>
      <c r="I262" s="107">
        <v>2600000</v>
      </c>
      <c r="J262" s="108" t="s">
        <v>210</v>
      </c>
      <c r="K262" s="107"/>
      <c r="L262" s="114"/>
      <c r="M262" s="115"/>
    </row>
    <row r="263" spans="1:13" s="127" customFormat="1" ht="22.5" customHeight="1" x14ac:dyDescent="0.25">
      <c r="A263" s="107" t="s">
        <v>245</v>
      </c>
      <c r="B263" s="108" t="s">
        <v>245</v>
      </c>
      <c r="C263" s="111" t="s">
        <v>104</v>
      </c>
      <c r="D263" s="112" t="s">
        <v>546</v>
      </c>
      <c r="E263" s="112" t="s">
        <v>547</v>
      </c>
      <c r="F263" s="108" t="s">
        <v>548</v>
      </c>
      <c r="G263" s="108" t="s">
        <v>567</v>
      </c>
      <c r="H263" s="108" t="s">
        <v>568</v>
      </c>
      <c r="I263" s="107">
        <v>2600000</v>
      </c>
      <c r="J263" s="108" t="s">
        <v>210</v>
      </c>
      <c r="K263" s="107"/>
      <c r="L263" s="114"/>
      <c r="M263" s="115"/>
    </row>
    <row r="264" spans="1:13" s="127" customFormat="1" ht="22.5" customHeight="1" x14ac:dyDescent="0.25">
      <c r="A264" s="107" t="s">
        <v>245</v>
      </c>
      <c r="B264" s="108" t="s">
        <v>245</v>
      </c>
      <c r="C264" s="111" t="s">
        <v>104</v>
      </c>
      <c r="D264" s="112" t="s">
        <v>546</v>
      </c>
      <c r="E264" s="112" t="s">
        <v>547</v>
      </c>
      <c r="F264" s="108" t="s">
        <v>548</v>
      </c>
      <c r="G264" s="108" t="s">
        <v>556</v>
      </c>
      <c r="H264" s="108" t="s">
        <v>569</v>
      </c>
      <c r="I264" s="107">
        <v>2800000</v>
      </c>
      <c r="J264" s="108" t="s">
        <v>262</v>
      </c>
      <c r="K264" s="107"/>
      <c r="L264" s="114"/>
      <c r="M264" s="115"/>
    </row>
    <row r="265" spans="1:13" s="127" customFormat="1" ht="22.5" x14ac:dyDescent="0.25">
      <c r="A265" s="107" t="s">
        <v>245</v>
      </c>
      <c r="B265" s="108" t="s">
        <v>245</v>
      </c>
      <c r="C265" s="111" t="s">
        <v>1351</v>
      </c>
      <c r="D265" s="113">
        <v>451145119</v>
      </c>
      <c r="E265" s="113" t="s">
        <v>1454</v>
      </c>
      <c r="F265" s="130" t="s">
        <v>1455</v>
      </c>
      <c r="G265" s="130" t="s">
        <v>1456</v>
      </c>
      <c r="H265" s="229"/>
      <c r="I265" s="107">
        <v>2050200</v>
      </c>
      <c r="J265" s="108" t="s">
        <v>1354</v>
      </c>
      <c r="K265" s="107">
        <v>1</v>
      </c>
      <c r="L265" s="114"/>
      <c r="M265" s="115"/>
    </row>
    <row r="266" spans="1:13" s="127" customFormat="1" ht="11.25" customHeight="1" x14ac:dyDescent="0.25">
      <c r="A266" s="107" t="s">
        <v>245</v>
      </c>
      <c r="B266" s="108" t="s">
        <v>245</v>
      </c>
      <c r="C266" s="111" t="s">
        <v>1351</v>
      </c>
      <c r="D266" s="113">
        <v>884688461</v>
      </c>
      <c r="E266" s="113" t="s">
        <v>1451</v>
      </c>
      <c r="F266" s="130" t="s">
        <v>1452</v>
      </c>
      <c r="G266" s="130" t="s">
        <v>1453</v>
      </c>
      <c r="H266" s="229"/>
      <c r="I266" s="107">
        <v>2050200</v>
      </c>
      <c r="J266" s="108" t="s">
        <v>1354</v>
      </c>
      <c r="K266" s="107">
        <v>1</v>
      </c>
      <c r="L266" s="114"/>
      <c r="M266" s="115"/>
    </row>
    <row r="267" spans="1:13" s="127" customFormat="1" ht="22.5" customHeight="1" x14ac:dyDescent="0.25">
      <c r="A267" s="107" t="s">
        <v>245</v>
      </c>
      <c r="B267" s="108" t="s">
        <v>245</v>
      </c>
      <c r="C267" s="111" t="s">
        <v>1351</v>
      </c>
      <c r="D267" s="113" t="s">
        <v>1457</v>
      </c>
      <c r="E267" s="113" t="s">
        <v>1458</v>
      </c>
      <c r="F267" s="108" t="s">
        <v>1459</v>
      </c>
      <c r="G267" s="108" t="s">
        <v>245</v>
      </c>
      <c r="H267" s="228"/>
      <c r="I267" s="107">
        <v>2050200</v>
      </c>
      <c r="J267" s="108" t="s">
        <v>1354</v>
      </c>
      <c r="K267" s="107">
        <v>1</v>
      </c>
      <c r="L267" s="114"/>
      <c r="M267" s="115"/>
    </row>
    <row r="268" spans="1:13" s="127" customFormat="1" ht="11.25" customHeight="1" x14ac:dyDescent="0.25">
      <c r="A268" s="107" t="s">
        <v>245</v>
      </c>
      <c r="B268" s="108" t="s">
        <v>245</v>
      </c>
      <c r="C268" s="111" t="s">
        <v>1351</v>
      </c>
      <c r="D268" s="113" t="s">
        <v>1460</v>
      </c>
      <c r="E268" s="113" t="s">
        <v>1461</v>
      </c>
      <c r="F268" s="108" t="s">
        <v>1462</v>
      </c>
      <c r="G268" s="108" t="s">
        <v>583</v>
      </c>
      <c r="H268" s="228"/>
      <c r="I268" s="107">
        <v>2050200</v>
      </c>
      <c r="J268" s="108" t="s">
        <v>1354</v>
      </c>
      <c r="K268" s="107">
        <v>2</v>
      </c>
      <c r="L268" s="114"/>
      <c r="M268" s="115"/>
    </row>
    <row r="269" spans="1:13" s="127" customFormat="1" ht="11.25" customHeight="1" x14ac:dyDescent="0.25">
      <c r="A269" s="107" t="s">
        <v>245</v>
      </c>
      <c r="B269" s="108" t="s">
        <v>245</v>
      </c>
      <c r="C269" s="111" t="s">
        <v>1355</v>
      </c>
      <c r="D269" s="110">
        <v>32483248</v>
      </c>
      <c r="E269" s="110" t="s">
        <v>1470</v>
      </c>
      <c r="F269" s="130" t="s">
        <v>1471</v>
      </c>
      <c r="G269" s="130" t="s">
        <v>245</v>
      </c>
      <c r="H269" s="229"/>
      <c r="I269" s="114">
        <v>2050200</v>
      </c>
      <c r="J269" s="108" t="s">
        <v>1354</v>
      </c>
      <c r="K269" s="107">
        <v>2</v>
      </c>
      <c r="L269" s="114"/>
      <c r="M269" s="115"/>
    </row>
    <row r="270" spans="1:13" s="127" customFormat="1" ht="22.5" customHeight="1" x14ac:dyDescent="0.25">
      <c r="A270" s="107" t="s">
        <v>245</v>
      </c>
      <c r="B270" s="108" t="s">
        <v>245</v>
      </c>
      <c r="C270" s="111" t="s">
        <v>1355</v>
      </c>
      <c r="D270" s="110">
        <v>131913190</v>
      </c>
      <c r="E270" s="114">
        <v>84826833270</v>
      </c>
      <c r="F270" s="130" t="s">
        <v>1467</v>
      </c>
      <c r="G270" s="130" t="s">
        <v>1453</v>
      </c>
      <c r="H270" s="229"/>
      <c r="I270" s="114">
        <v>2050200</v>
      </c>
      <c r="J270" s="108" t="s">
        <v>1354</v>
      </c>
      <c r="K270" s="107">
        <v>1</v>
      </c>
      <c r="L270" s="114"/>
      <c r="M270" s="115"/>
    </row>
    <row r="271" spans="1:13" s="127" customFormat="1" ht="22.5" customHeight="1" x14ac:dyDescent="0.25">
      <c r="A271" s="107" t="s">
        <v>245</v>
      </c>
      <c r="B271" s="108" t="s">
        <v>245</v>
      </c>
      <c r="C271" s="111" t="s">
        <v>1355</v>
      </c>
      <c r="D271" s="110">
        <v>265926599</v>
      </c>
      <c r="E271" s="110" t="s">
        <v>1463</v>
      </c>
      <c r="F271" s="130" t="s">
        <v>1464</v>
      </c>
      <c r="G271" s="130" t="s">
        <v>583</v>
      </c>
      <c r="H271" s="229"/>
      <c r="I271" s="114">
        <v>2050200</v>
      </c>
      <c r="J271" s="108" t="s">
        <v>1354</v>
      </c>
      <c r="K271" s="107">
        <v>1</v>
      </c>
      <c r="L271" s="114"/>
      <c r="M271" s="115"/>
    </row>
    <row r="272" spans="1:13" s="127" customFormat="1" ht="22.5" x14ac:dyDescent="0.25">
      <c r="A272" s="107" t="s">
        <v>245</v>
      </c>
      <c r="B272" s="108" t="s">
        <v>245</v>
      </c>
      <c r="C272" s="111" t="s">
        <v>1355</v>
      </c>
      <c r="D272" s="110">
        <v>265926599</v>
      </c>
      <c r="E272" s="110" t="s">
        <v>1463</v>
      </c>
      <c r="F272" s="130" t="s">
        <v>1464</v>
      </c>
      <c r="G272" s="130" t="s">
        <v>245</v>
      </c>
      <c r="H272" s="229"/>
      <c r="I272" s="114">
        <v>2050200</v>
      </c>
      <c r="J272" s="108" t="s">
        <v>1354</v>
      </c>
      <c r="K272" s="107">
        <v>12</v>
      </c>
      <c r="L272" s="114"/>
      <c r="M272" s="115"/>
    </row>
    <row r="273" spans="1:147" s="127" customFormat="1" ht="11.25" customHeight="1" x14ac:dyDescent="0.25">
      <c r="A273" s="107" t="s">
        <v>245</v>
      </c>
      <c r="B273" s="108" t="s">
        <v>245</v>
      </c>
      <c r="C273" s="111" t="s">
        <v>1355</v>
      </c>
      <c r="D273" s="110">
        <v>290229022</v>
      </c>
      <c r="E273" s="110" t="s">
        <v>1474</v>
      </c>
      <c r="F273" s="130" t="s">
        <v>1475</v>
      </c>
      <c r="G273" s="130" t="s">
        <v>597</v>
      </c>
      <c r="H273" s="229"/>
      <c r="I273" s="114">
        <v>2050200</v>
      </c>
      <c r="J273" s="108" t="s">
        <v>1354</v>
      </c>
      <c r="K273" s="107">
        <v>2</v>
      </c>
      <c r="L273" s="114"/>
      <c r="M273" s="115"/>
    </row>
    <row r="274" spans="1:147" s="127" customFormat="1" ht="22.5" customHeight="1" x14ac:dyDescent="0.25">
      <c r="A274" s="107" t="s">
        <v>245</v>
      </c>
      <c r="B274" s="108" t="s">
        <v>245</v>
      </c>
      <c r="C274" s="111" t="s">
        <v>1355</v>
      </c>
      <c r="D274" s="110">
        <v>305630563</v>
      </c>
      <c r="E274" s="110" t="s">
        <v>1465</v>
      </c>
      <c r="F274" s="130" t="s">
        <v>1466</v>
      </c>
      <c r="G274" s="130" t="s">
        <v>245</v>
      </c>
      <c r="H274" s="229"/>
      <c r="I274" s="114">
        <v>2050200</v>
      </c>
      <c r="J274" s="108" t="s">
        <v>1354</v>
      </c>
      <c r="K274" s="107">
        <v>3</v>
      </c>
      <c r="L274" s="114"/>
      <c r="M274" s="115"/>
    </row>
    <row r="275" spans="1:147" s="127" customFormat="1" ht="22.5" customHeight="1" x14ac:dyDescent="0.25">
      <c r="A275" s="107" t="s">
        <v>245</v>
      </c>
      <c r="B275" s="108" t="s">
        <v>245</v>
      </c>
      <c r="C275" s="111" t="s">
        <v>1355</v>
      </c>
      <c r="D275" s="113">
        <v>306630664</v>
      </c>
      <c r="E275" s="113" t="s">
        <v>1478</v>
      </c>
      <c r="F275" s="130" t="s">
        <v>1479</v>
      </c>
      <c r="G275" s="130" t="s">
        <v>245</v>
      </c>
      <c r="H275" s="229"/>
      <c r="I275" s="107">
        <v>2050200</v>
      </c>
      <c r="J275" s="108" t="s">
        <v>1354</v>
      </c>
      <c r="K275" s="107">
        <v>2</v>
      </c>
      <c r="L275" s="114"/>
      <c r="M275" s="115"/>
    </row>
    <row r="276" spans="1:147" s="127" customFormat="1" ht="22.5" customHeight="1" x14ac:dyDescent="0.25">
      <c r="A276" s="107" t="s">
        <v>245</v>
      </c>
      <c r="B276" s="108" t="s">
        <v>245</v>
      </c>
      <c r="C276" s="111" t="s">
        <v>1355</v>
      </c>
      <c r="D276" s="110">
        <v>308530853</v>
      </c>
      <c r="E276" s="110" t="s">
        <v>1476</v>
      </c>
      <c r="F276" s="130" t="s">
        <v>1477</v>
      </c>
      <c r="G276" s="130" t="s">
        <v>245</v>
      </c>
      <c r="H276" s="229"/>
      <c r="I276" s="114">
        <v>2050200</v>
      </c>
      <c r="J276" s="108" t="s">
        <v>1354</v>
      </c>
      <c r="K276" s="107">
        <v>8</v>
      </c>
      <c r="L276" s="114"/>
      <c r="M276" s="115"/>
    </row>
    <row r="277" spans="1:147" s="127" customFormat="1" ht="22.5" customHeight="1" x14ac:dyDescent="0.25">
      <c r="A277" s="107" t="s">
        <v>245</v>
      </c>
      <c r="B277" s="108" t="s">
        <v>245</v>
      </c>
      <c r="C277" s="111" t="s">
        <v>1355</v>
      </c>
      <c r="D277" s="110">
        <v>312331231</v>
      </c>
      <c r="E277" s="110" t="s">
        <v>1472</v>
      </c>
      <c r="F277" s="130" t="s">
        <v>1473</v>
      </c>
      <c r="G277" s="130" t="s">
        <v>583</v>
      </c>
      <c r="H277" s="229"/>
      <c r="I277" s="114">
        <v>2050200</v>
      </c>
      <c r="J277" s="108" t="s">
        <v>1354</v>
      </c>
      <c r="K277" s="107">
        <v>1</v>
      </c>
      <c r="L277" s="114"/>
      <c r="M277" s="115"/>
    </row>
    <row r="278" spans="1:147" s="127" customFormat="1" ht="33.75" customHeight="1" x14ac:dyDescent="0.25">
      <c r="A278" s="107" t="s">
        <v>245</v>
      </c>
      <c r="B278" s="108" t="s">
        <v>245</v>
      </c>
      <c r="C278" s="111" t="s">
        <v>1355</v>
      </c>
      <c r="D278" s="110">
        <v>327532750</v>
      </c>
      <c r="E278" s="110" t="s">
        <v>1468</v>
      </c>
      <c r="F278" s="130" t="s">
        <v>1469</v>
      </c>
      <c r="G278" s="130" t="s">
        <v>583</v>
      </c>
      <c r="H278" s="229"/>
      <c r="I278" s="114">
        <v>2050200</v>
      </c>
      <c r="J278" s="108" t="s">
        <v>1354</v>
      </c>
      <c r="K278" s="107">
        <v>0.3</v>
      </c>
      <c r="L278" s="114"/>
      <c r="M278" s="115"/>
    </row>
    <row r="279" spans="1:147" s="127" customFormat="1" ht="33.75" customHeight="1" x14ac:dyDescent="0.25">
      <c r="A279" s="107" t="s">
        <v>245</v>
      </c>
      <c r="B279" s="108" t="s">
        <v>245</v>
      </c>
      <c r="C279" s="111" t="s">
        <v>1355</v>
      </c>
      <c r="D279" s="110">
        <v>327532750</v>
      </c>
      <c r="E279" s="110" t="s">
        <v>1468</v>
      </c>
      <c r="F279" s="130" t="s">
        <v>1469</v>
      </c>
      <c r="G279" s="130" t="s">
        <v>245</v>
      </c>
      <c r="H279" s="229"/>
      <c r="I279" s="114">
        <v>2050200</v>
      </c>
      <c r="J279" s="108" t="s">
        <v>1354</v>
      </c>
      <c r="K279" s="107">
        <v>4.7</v>
      </c>
      <c r="L279" s="114"/>
      <c r="M279" s="115"/>
    </row>
    <row r="280" spans="1:147" s="127" customFormat="1" ht="11.25" x14ac:dyDescent="0.25">
      <c r="A280" s="107" t="s">
        <v>245</v>
      </c>
      <c r="B280" s="108" t="s">
        <v>245</v>
      </c>
      <c r="C280" s="111" t="s">
        <v>1355</v>
      </c>
      <c r="D280" s="113" t="s">
        <v>1448</v>
      </c>
      <c r="E280" s="113" t="s">
        <v>1449</v>
      </c>
      <c r="F280" s="130" t="s">
        <v>1450</v>
      </c>
      <c r="G280" s="130" t="s">
        <v>556</v>
      </c>
      <c r="H280" s="229"/>
      <c r="I280" s="107">
        <v>2050200</v>
      </c>
      <c r="J280" s="108" t="s">
        <v>1354</v>
      </c>
      <c r="K280" s="107">
        <v>0.5</v>
      </c>
      <c r="L280" s="114"/>
      <c r="M280" s="115"/>
    </row>
    <row r="281" spans="1:147" s="127" customFormat="1" ht="22.5" customHeight="1" x14ac:dyDescent="0.25">
      <c r="A281" s="107" t="s">
        <v>245</v>
      </c>
      <c r="B281" s="136" t="s">
        <v>245</v>
      </c>
      <c r="C281" s="111" t="s">
        <v>146</v>
      </c>
      <c r="D281" s="110" t="s">
        <v>299</v>
      </c>
      <c r="E281" s="132" t="s">
        <v>300</v>
      </c>
      <c r="F281" s="108" t="s">
        <v>301</v>
      </c>
      <c r="G281" s="108" t="s">
        <v>583</v>
      </c>
      <c r="H281" s="108" t="s">
        <v>585</v>
      </c>
      <c r="I281" s="107">
        <v>2170000</v>
      </c>
      <c r="J281" s="108" t="s">
        <v>112</v>
      </c>
      <c r="K281" s="107">
        <v>0.4</v>
      </c>
      <c r="L281" s="114"/>
      <c r="M281" s="115"/>
    </row>
    <row r="282" spans="1:147" s="127" customFormat="1" ht="22.5" x14ac:dyDescent="0.25">
      <c r="A282" s="107" t="s">
        <v>245</v>
      </c>
      <c r="B282" s="136" t="s">
        <v>245</v>
      </c>
      <c r="C282" s="111" t="s">
        <v>146</v>
      </c>
      <c r="D282" s="110">
        <v>301630160</v>
      </c>
      <c r="E282" s="132" t="s">
        <v>148</v>
      </c>
      <c r="F282" s="108" t="s">
        <v>149</v>
      </c>
      <c r="G282" s="160" t="s">
        <v>245</v>
      </c>
      <c r="H282" s="160" t="s">
        <v>1682</v>
      </c>
      <c r="I282" s="107">
        <v>2510100</v>
      </c>
      <c r="J282" s="134" t="s">
        <v>1678</v>
      </c>
      <c r="K282" s="107"/>
      <c r="L282" s="135" t="s">
        <v>1679</v>
      </c>
      <c r="M282" s="115" t="s">
        <v>1680</v>
      </c>
    </row>
    <row r="283" spans="1:147" s="127" customFormat="1" ht="22.5" customHeight="1" x14ac:dyDescent="0.25">
      <c r="A283" s="107" t="s">
        <v>245</v>
      </c>
      <c r="B283" s="108" t="s">
        <v>245</v>
      </c>
      <c r="C283" s="111" t="s">
        <v>146</v>
      </c>
      <c r="D283" s="110" t="s">
        <v>580</v>
      </c>
      <c r="E283" s="110" t="s">
        <v>581</v>
      </c>
      <c r="F283" s="130" t="s">
        <v>582</v>
      </c>
      <c r="G283" s="130" t="s">
        <v>583</v>
      </c>
      <c r="H283" s="130" t="s">
        <v>584</v>
      </c>
      <c r="I283" s="114">
        <v>2600000</v>
      </c>
      <c r="J283" s="108" t="s">
        <v>210</v>
      </c>
      <c r="K283" s="107"/>
      <c r="L283" s="114"/>
      <c r="M283" s="115"/>
    </row>
    <row r="284" spans="1:147" s="127" customFormat="1" ht="11.25" x14ac:dyDescent="0.25">
      <c r="A284" s="107" t="s">
        <v>245</v>
      </c>
      <c r="B284" s="108" t="s">
        <v>245</v>
      </c>
      <c r="C284" s="111" t="s">
        <v>146</v>
      </c>
      <c r="D284" s="110" t="s">
        <v>575</v>
      </c>
      <c r="E284" s="110" t="s">
        <v>576</v>
      </c>
      <c r="F284" s="130" t="s">
        <v>577</v>
      </c>
      <c r="G284" s="130" t="s">
        <v>578</v>
      </c>
      <c r="H284" s="130" t="s">
        <v>579</v>
      </c>
      <c r="I284" s="114">
        <v>2600000</v>
      </c>
      <c r="J284" s="108" t="s">
        <v>210</v>
      </c>
      <c r="K284" s="107"/>
      <c r="L284" s="114"/>
      <c r="M284" s="115"/>
    </row>
    <row r="285" spans="1:147" s="127" customFormat="1" ht="11.25" x14ac:dyDescent="0.25">
      <c r="A285" s="107" t="s">
        <v>245</v>
      </c>
      <c r="B285" s="108" t="s">
        <v>245</v>
      </c>
      <c r="C285" s="111" t="s">
        <v>146</v>
      </c>
      <c r="D285" s="112" t="s">
        <v>541</v>
      </c>
      <c r="E285" s="112" t="s">
        <v>542</v>
      </c>
      <c r="F285" s="108" t="s">
        <v>543</v>
      </c>
      <c r="G285" s="108" t="s">
        <v>245</v>
      </c>
      <c r="H285" s="108" t="s">
        <v>544</v>
      </c>
      <c r="I285" s="107">
        <v>2310000</v>
      </c>
      <c r="J285" s="108" t="s">
        <v>545</v>
      </c>
      <c r="K285" s="107">
        <v>1</v>
      </c>
      <c r="L285" s="114"/>
      <c r="M285" s="115"/>
    </row>
    <row r="286" spans="1:147" s="127" customFormat="1" ht="33.75" customHeight="1" x14ac:dyDescent="0.25">
      <c r="A286" s="107" t="s">
        <v>245</v>
      </c>
      <c r="B286" s="108" t="s">
        <v>245</v>
      </c>
      <c r="C286" s="111" t="s">
        <v>146</v>
      </c>
      <c r="D286" s="110" t="s">
        <v>586</v>
      </c>
      <c r="E286" s="110" t="s">
        <v>587</v>
      </c>
      <c r="F286" s="134" t="s">
        <v>588</v>
      </c>
      <c r="G286" s="134" t="s">
        <v>245</v>
      </c>
      <c r="H286" s="134" t="s">
        <v>589</v>
      </c>
      <c r="I286" s="107">
        <v>2310000</v>
      </c>
      <c r="J286" s="134" t="s">
        <v>115</v>
      </c>
      <c r="K286" s="107">
        <v>1</v>
      </c>
      <c r="L286" s="135"/>
      <c r="M286" s="115"/>
    </row>
    <row r="287" spans="1:147" s="127" customFormat="1" ht="22.5" customHeight="1" x14ac:dyDescent="0.25">
      <c r="A287" s="107" t="s">
        <v>245</v>
      </c>
      <c r="B287" s="108" t="s">
        <v>245</v>
      </c>
      <c r="C287" s="111" t="s">
        <v>146</v>
      </c>
      <c r="D287" s="113" t="s">
        <v>619</v>
      </c>
      <c r="E287" s="113"/>
      <c r="F287" s="130" t="s">
        <v>620</v>
      </c>
      <c r="G287" s="130" t="s">
        <v>245</v>
      </c>
      <c r="H287" s="129" t="s">
        <v>621</v>
      </c>
      <c r="I287" s="107">
        <v>2060000</v>
      </c>
      <c r="J287" s="108" t="s">
        <v>153</v>
      </c>
      <c r="K287" s="148">
        <v>2.5</v>
      </c>
      <c r="L287" s="114"/>
      <c r="M287" s="115"/>
    </row>
    <row r="288" spans="1:147" s="127" customFormat="1" ht="22.5" customHeight="1" x14ac:dyDescent="0.25">
      <c r="A288" s="107" t="s">
        <v>245</v>
      </c>
      <c r="B288" s="136" t="s">
        <v>245</v>
      </c>
      <c r="C288" s="111" t="s">
        <v>146</v>
      </c>
      <c r="D288" s="227"/>
      <c r="E288" s="227"/>
      <c r="F288" s="138" t="s">
        <v>1650</v>
      </c>
      <c r="G288" s="138" t="s">
        <v>1453</v>
      </c>
      <c r="H288" s="138" t="s">
        <v>1675</v>
      </c>
      <c r="I288" s="114">
        <v>2200000</v>
      </c>
      <c r="J288" s="138" t="s">
        <v>1656</v>
      </c>
      <c r="K288" s="182"/>
      <c r="L288" s="138" t="s">
        <v>1659</v>
      </c>
      <c r="M288" s="138" t="s">
        <v>1656</v>
      </c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2"/>
      <c r="AT288" s="182"/>
      <c r="AU288" s="182"/>
      <c r="AV288" s="182"/>
      <c r="AW288" s="182"/>
      <c r="AX288" s="182"/>
      <c r="AY288" s="182"/>
      <c r="AZ288" s="182"/>
      <c r="BA288" s="182"/>
      <c r="BB288" s="182"/>
      <c r="BC288" s="182"/>
      <c r="BD288" s="182"/>
      <c r="BE288" s="182"/>
      <c r="BF288" s="182"/>
      <c r="BG288" s="182"/>
      <c r="BH288" s="182"/>
      <c r="BI288" s="182"/>
      <c r="BJ288" s="182"/>
      <c r="BK288" s="182"/>
      <c r="BL288" s="182"/>
      <c r="BM288" s="182"/>
      <c r="BN288" s="182"/>
      <c r="BO288" s="182"/>
      <c r="BP288" s="182"/>
      <c r="BQ288" s="182"/>
      <c r="BR288" s="182"/>
      <c r="BS288" s="182"/>
      <c r="BT288" s="182"/>
      <c r="BU288" s="182"/>
      <c r="BV288" s="182"/>
      <c r="BW288" s="182"/>
      <c r="BX288" s="182"/>
      <c r="BY288" s="182"/>
      <c r="BZ288" s="182"/>
      <c r="CA288" s="182"/>
      <c r="CB288" s="182"/>
      <c r="CC288" s="182"/>
      <c r="CD288" s="182"/>
      <c r="CE288" s="182"/>
      <c r="CF288" s="182"/>
      <c r="CG288" s="182"/>
      <c r="CH288" s="182"/>
      <c r="CI288" s="182"/>
      <c r="CJ288" s="182"/>
      <c r="CK288" s="182"/>
      <c r="CL288" s="182"/>
      <c r="CM288" s="182"/>
      <c r="CN288" s="182"/>
      <c r="CO288" s="182"/>
      <c r="CP288" s="182"/>
      <c r="CQ288" s="182"/>
      <c r="CR288" s="182"/>
      <c r="CS288" s="182"/>
      <c r="CT288" s="182"/>
      <c r="CU288" s="182"/>
      <c r="CV288" s="182"/>
      <c r="CW288" s="182"/>
      <c r="CX288" s="182"/>
      <c r="CY288" s="182"/>
      <c r="CZ288" s="182"/>
      <c r="DA288" s="182"/>
      <c r="DB288" s="182"/>
      <c r="DC288" s="182"/>
      <c r="DD288" s="182"/>
      <c r="DE288" s="182"/>
      <c r="DF288" s="182"/>
      <c r="DG288" s="182"/>
      <c r="DH288" s="182"/>
      <c r="DI288" s="182"/>
      <c r="DJ288" s="182"/>
      <c r="DK288" s="182"/>
      <c r="DL288" s="182"/>
      <c r="DM288" s="182"/>
      <c r="DN288" s="182"/>
      <c r="DO288" s="182"/>
      <c r="DP288" s="182"/>
      <c r="DQ288" s="182"/>
      <c r="DR288" s="182"/>
      <c r="DS288" s="182"/>
      <c r="DT288" s="182"/>
      <c r="DU288" s="182"/>
      <c r="DV288" s="182"/>
      <c r="DW288" s="182"/>
      <c r="DX288" s="182"/>
      <c r="DY288" s="182"/>
      <c r="DZ288" s="182"/>
      <c r="EA288" s="182"/>
      <c r="EB288" s="182"/>
      <c r="EC288" s="182"/>
      <c r="ED288" s="182"/>
      <c r="EE288" s="182"/>
      <c r="EF288" s="182"/>
      <c r="EG288" s="182"/>
      <c r="EH288" s="182"/>
      <c r="EI288" s="182"/>
      <c r="EJ288" s="182"/>
      <c r="EK288" s="182"/>
      <c r="EL288" s="182"/>
      <c r="EM288" s="182"/>
      <c r="EN288" s="182"/>
      <c r="EO288" s="182"/>
      <c r="EP288" s="182"/>
      <c r="EQ288" s="182"/>
    </row>
    <row r="289" spans="1:148" s="127" customFormat="1" ht="33.75" x14ac:dyDescent="0.25">
      <c r="A289" s="107" t="s">
        <v>245</v>
      </c>
      <c r="B289" s="108" t="s">
        <v>245</v>
      </c>
      <c r="C289" s="111" t="s">
        <v>122</v>
      </c>
      <c r="D289" s="112" t="s">
        <v>537</v>
      </c>
      <c r="E289" s="112" t="s">
        <v>538</v>
      </c>
      <c r="F289" s="108" t="s">
        <v>539</v>
      </c>
      <c r="G289" s="108" t="s">
        <v>245</v>
      </c>
      <c r="H289" s="129" t="s">
        <v>540</v>
      </c>
      <c r="I289" s="107">
        <v>2310000</v>
      </c>
      <c r="J289" s="108" t="s">
        <v>115</v>
      </c>
      <c r="K289" s="107">
        <v>1</v>
      </c>
      <c r="L289" s="114"/>
      <c r="M289" s="115"/>
    </row>
    <row r="290" spans="1:148" s="127" customFormat="1" ht="33.75" customHeight="1" x14ac:dyDescent="0.25">
      <c r="A290" s="107" t="s">
        <v>245</v>
      </c>
      <c r="B290" s="108" t="s">
        <v>245</v>
      </c>
      <c r="C290" s="111" t="s">
        <v>122</v>
      </c>
      <c r="D290" s="113" t="s">
        <v>595</v>
      </c>
      <c r="E290" s="113">
        <v>75426106604</v>
      </c>
      <c r="F290" s="130" t="s">
        <v>596</v>
      </c>
      <c r="G290" s="130" t="s">
        <v>597</v>
      </c>
      <c r="H290" s="129" t="s">
        <v>598</v>
      </c>
      <c r="I290" s="107">
        <v>2310000</v>
      </c>
      <c r="J290" s="108" t="s">
        <v>115</v>
      </c>
      <c r="K290" s="107">
        <v>1</v>
      </c>
      <c r="L290" s="114"/>
      <c r="M290" s="115"/>
    </row>
    <row r="291" spans="1:148" s="127" customFormat="1" ht="33.75" customHeight="1" x14ac:dyDescent="0.25">
      <c r="A291" s="107" t="s">
        <v>245</v>
      </c>
      <c r="B291" s="108" t="s">
        <v>245</v>
      </c>
      <c r="C291" s="111" t="s">
        <v>122</v>
      </c>
      <c r="D291" s="113" t="s">
        <v>599</v>
      </c>
      <c r="E291" s="113" t="s">
        <v>600</v>
      </c>
      <c r="F291" s="130" t="s">
        <v>601</v>
      </c>
      <c r="G291" s="130" t="s">
        <v>602</v>
      </c>
      <c r="H291" s="129" t="s">
        <v>603</v>
      </c>
      <c r="I291" s="107">
        <v>2310000</v>
      </c>
      <c r="J291" s="108" t="s">
        <v>115</v>
      </c>
      <c r="K291" s="107">
        <v>1</v>
      </c>
      <c r="L291" s="114"/>
      <c r="M291" s="115"/>
    </row>
    <row r="292" spans="1:148" s="127" customFormat="1" ht="33.75" customHeight="1" x14ac:dyDescent="0.25">
      <c r="A292" s="107" t="s">
        <v>245</v>
      </c>
      <c r="B292" s="108" t="s">
        <v>245</v>
      </c>
      <c r="C292" s="111" t="s">
        <v>122</v>
      </c>
      <c r="D292" s="113" t="s">
        <v>590</v>
      </c>
      <c r="E292" s="113" t="s">
        <v>591</v>
      </c>
      <c r="F292" s="108" t="s">
        <v>592</v>
      </c>
      <c r="G292" s="108" t="s">
        <v>593</v>
      </c>
      <c r="H292" s="129" t="s">
        <v>594</v>
      </c>
      <c r="I292" s="107">
        <v>2170000</v>
      </c>
      <c r="J292" s="108" t="s">
        <v>112</v>
      </c>
      <c r="K292" s="107">
        <v>1</v>
      </c>
      <c r="L292" s="114"/>
      <c r="M292" s="115"/>
    </row>
    <row r="293" spans="1:148" s="127" customFormat="1" ht="33.75" customHeight="1" x14ac:dyDescent="0.25">
      <c r="A293" s="107" t="s">
        <v>245</v>
      </c>
      <c r="B293" s="108" t="s">
        <v>245</v>
      </c>
      <c r="C293" s="111" t="s">
        <v>122</v>
      </c>
      <c r="D293" s="113" t="s">
        <v>615</v>
      </c>
      <c r="E293" s="113" t="s">
        <v>616</v>
      </c>
      <c r="F293" s="108" t="s">
        <v>617</v>
      </c>
      <c r="G293" s="108" t="s">
        <v>245</v>
      </c>
      <c r="H293" s="129" t="s">
        <v>618</v>
      </c>
      <c r="I293" s="107">
        <v>2310000</v>
      </c>
      <c r="J293" s="108" t="s">
        <v>115</v>
      </c>
      <c r="K293" s="107">
        <v>1</v>
      </c>
      <c r="L293" s="114"/>
      <c r="M293" s="115"/>
    </row>
    <row r="294" spans="1:148" s="127" customFormat="1" ht="45" customHeight="1" x14ac:dyDescent="0.25">
      <c r="A294" s="107" t="s">
        <v>245</v>
      </c>
      <c r="B294" s="108" t="s">
        <v>245</v>
      </c>
      <c r="C294" s="111" t="s">
        <v>177</v>
      </c>
      <c r="D294" s="113" t="s">
        <v>604</v>
      </c>
      <c r="E294" s="113" t="s">
        <v>605</v>
      </c>
      <c r="F294" s="108" t="s">
        <v>606</v>
      </c>
      <c r="G294" s="108" t="s">
        <v>597</v>
      </c>
      <c r="H294" s="108" t="s">
        <v>607</v>
      </c>
      <c r="I294" s="107">
        <v>2050000</v>
      </c>
      <c r="J294" s="108" t="s">
        <v>152</v>
      </c>
      <c r="K294" s="107">
        <v>1</v>
      </c>
      <c r="L294" s="114"/>
      <c r="M294" s="115"/>
    </row>
    <row r="295" spans="1:148" s="127" customFormat="1" ht="45" customHeight="1" x14ac:dyDescent="0.25">
      <c r="A295" s="107" t="s">
        <v>245</v>
      </c>
      <c r="B295" s="108" t="s">
        <v>245</v>
      </c>
      <c r="C295" s="111" t="s">
        <v>177</v>
      </c>
      <c r="D295" s="113" t="s">
        <v>612</v>
      </c>
      <c r="E295" s="113" t="s">
        <v>613</v>
      </c>
      <c r="F295" s="108" t="s">
        <v>614</v>
      </c>
      <c r="G295" s="108" t="s">
        <v>245</v>
      </c>
      <c r="H295" s="108" t="s">
        <v>611</v>
      </c>
      <c r="I295" s="107">
        <v>2070000</v>
      </c>
      <c r="J295" s="108" t="s">
        <v>183</v>
      </c>
      <c r="K295" s="107">
        <v>1</v>
      </c>
      <c r="L295" s="114"/>
      <c r="M295" s="115"/>
    </row>
    <row r="296" spans="1:148" s="127" customFormat="1" ht="11.25" customHeight="1" x14ac:dyDescent="0.25">
      <c r="A296" s="107" t="s">
        <v>245</v>
      </c>
      <c r="B296" s="108" t="s">
        <v>245</v>
      </c>
      <c r="C296" s="111" t="s">
        <v>177</v>
      </c>
      <c r="D296" s="110" t="s">
        <v>608</v>
      </c>
      <c r="E296" s="113" t="s">
        <v>609</v>
      </c>
      <c r="F296" s="108" t="s">
        <v>610</v>
      </c>
      <c r="G296" s="108" t="s">
        <v>245</v>
      </c>
      <c r="H296" s="108" t="s">
        <v>611</v>
      </c>
      <c r="I296" s="107">
        <v>2070000</v>
      </c>
      <c r="J296" s="108" t="s">
        <v>183</v>
      </c>
      <c r="K296" s="107">
        <v>1</v>
      </c>
      <c r="L296" s="114"/>
      <c r="M296" s="115"/>
    </row>
    <row r="297" spans="1:148" s="127" customFormat="1" ht="11.25" customHeight="1" x14ac:dyDescent="0.25">
      <c r="A297" s="107" t="s">
        <v>245</v>
      </c>
      <c r="B297" s="108" t="s">
        <v>245</v>
      </c>
      <c r="C297" s="111" t="s">
        <v>127</v>
      </c>
      <c r="D297" s="113" t="s">
        <v>570</v>
      </c>
      <c r="E297" s="113" t="s">
        <v>571</v>
      </c>
      <c r="F297" s="130" t="s">
        <v>572</v>
      </c>
      <c r="G297" s="130" t="s">
        <v>573</v>
      </c>
      <c r="H297" s="130" t="s">
        <v>574</v>
      </c>
      <c r="I297" s="107">
        <v>2540000</v>
      </c>
      <c r="J297" s="108" t="s">
        <v>132</v>
      </c>
      <c r="K297" s="107">
        <v>8</v>
      </c>
      <c r="L297" s="114"/>
      <c r="M297" s="115"/>
    </row>
    <row r="298" spans="1:148" s="127" customFormat="1" ht="11.25" customHeight="1" x14ac:dyDescent="0.25">
      <c r="A298" s="107" t="s">
        <v>101</v>
      </c>
      <c r="B298" s="136" t="s">
        <v>622</v>
      </c>
      <c r="C298" s="111" t="s">
        <v>104</v>
      </c>
      <c r="D298" s="112" t="s">
        <v>639</v>
      </c>
      <c r="E298" s="112" t="s">
        <v>640</v>
      </c>
      <c r="F298" s="108" t="s">
        <v>641</v>
      </c>
      <c r="G298" s="108" t="s">
        <v>622</v>
      </c>
      <c r="H298" s="108" t="s">
        <v>642</v>
      </c>
      <c r="I298" s="107">
        <v>2300000</v>
      </c>
      <c r="J298" s="108" t="s">
        <v>561</v>
      </c>
      <c r="K298" s="107">
        <v>1</v>
      </c>
      <c r="L298" s="114"/>
      <c r="M298" s="115"/>
    </row>
    <row r="299" spans="1:148" s="127" customFormat="1" ht="11.25" customHeight="1" x14ac:dyDescent="0.25">
      <c r="A299" s="107" t="s">
        <v>101</v>
      </c>
      <c r="B299" s="136" t="s">
        <v>622</v>
      </c>
      <c r="C299" s="111" t="s">
        <v>104</v>
      </c>
      <c r="D299" s="112" t="s">
        <v>639</v>
      </c>
      <c r="E299" s="112" t="s">
        <v>640</v>
      </c>
      <c r="F299" s="108" t="s">
        <v>641</v>
      </c>
      <c r="G299" s="108" t="s">
        <v>622</v>
      </c>
      <c r="H299" s="108" t="s">
        <v>642</v>
      </c>
      <c r="I299" s="107">
        <v>2500700</v>
      </c>
      <c r="J299" s="108" t="s">
        <v>120</v>
      </c>
      <c r="K299" s="107"/>
      <c r="L299" s="114"/>
      <c r="M299" s="115"/>
    </row>
    <row r="300" spans="1:148" s="127" customFormat="1" ht="22.5" customHeight="1" x14ac:dyDescent="0.25">
      <c r="A300" s="107" t="s">
        <v>101</v>
      </c>
      <c r="B300" s="136" t="s">
        <v>622</v>
      </c>
      <c r="C300" s="111" t="s">
        <v>104</v>
      </c>
      <c r="D300" s="112" t="s">
        <v>632</v>
      </c>
      <c r="E300" s="112" t="s">
        <v>633</v>
      </c>
      <c r="F300" s="108" t="s">
        <v>634</v>
      </c>
      <c r="G300" s="108" t="s">
        <v>635</v>
      </c>
      <c r="H300" s="108" t="s">
        <v>636</v>
      </c>
      <c r="I300" s="107">
        <v>2310000</v>
      </c>
      <c r="J300" s="108" t="s">
        <v>115</v>
      </c>
      <c r="K300" s="107">
        <v>1</v>
      </c>
      <c r="L300" s="114"/>
      <c r="M300" s="115"/>
    </row>
    <row r="301" spans="1:148" s="127" customFormat="1" ht="11.25" customHeight="1" x14ac:dyDescent="0.25">
      <c r="A301" s="107" t="s">
        <v>101</v>
      </c>
      <c r="B301" s="136" t="s">
        <v>622</v>
      </c>
      <c r="C301" s="111" t="s">
        <v>104</v>
      </c>
      <c r="D301" s="112" t="s">
        <v>632</v>
      </c>
      <c r="E301" s="112" t="s">
        <v>633</v>
      </c>
      <c r="F301" s="108" t="s">
        <v>634</v>
      </c>
      <c r="G301" s="108" t="s">
        <v>637</v>
      </c>
      <c r="H301" s="108" t="s">
        <v>638</v>
      </c>
      <c r="I301" s="107">
        <v>2500000</v>
      </c>
      <c r="J301" s="108" t="s">
        <v>119</v>
      </c>
      <c r="K301" s="107">
        <v>1</v>
      </c>
      <c r="L301" s="114"/>
      <c r="M301" s="115"/>
      <c r="ER301" s="169"/>
    </row>
    <row r="302" spans="1:148" s="127" customFormat="1" ht="11.25" customHeight="1" x14ac:dyDescent="0.25">
      <c r="A302" s="107" t="s">
        <v>101</v>
      </c>
      <c r="B302" s="136" t="s">
        <v>622</v>
      </c>
      <c r="C302" s="111" t="s">
        <v>104</v>
      </c>
      <c r="D302" s="112" t="s">
        <v>632</v>
      </c>
      <c r="E302" s="112" t="s">
        <v>633</v>
      </c>
      <c r="F302" s="108" t="s">
        <v>634</v>
      </c>
      <c r="G302" s="108" t="s">
        <v>637</v>
      </c>
      <c r="H302" s="108" t="s">
        <v>638</v>
      </c>
      <c r="I302" s="107">
        <v>2500700</v>
      </c>
      <c r="J302" s="108" t="s">
        <v>120</v>
      </c>
      <c r="K302" s="107"/>
      <c r="L302" s="114"/>
      <c r="M302" s="115"/>
    </row>
    <row r="303" spans="1:148" s="127" customFormat="1" ht="11.25" customHeight="1" x14ac:dyDescent="0.25">
      <c r="A303" s="107" t="s">
        <v>101</v>
      </c>
      <c r="B303" s="136" t="s">
        <v>622</v>
      </c>
      <c r="C303" s="111" t="s">
        <v>104</v>
      </c>
      <c r="D303" s="112" t="s">
        <v>623</v>
      </c>
      <c r="E303" s="112" t="s">
        <v>624</v>
      </c>
      <c r="F303" s="108" t="s">
        <v>625</v>
      </c>
      <c r="G303" s="108" t="s">
        <v>626</v>
      </c>
      <c r="H303" s="108" t="s">
        <v>627</v>
      </c>
      <c r="I303" s="107">
        <v>2050000</v>
      </c>
      <c r="J303" s="108" t="s">
        <v>152</v>
      </c>
      <c r="K303" s="107">
        <v>1</v>
      </c>
      <c r="L303" s="114"/>
      <c r="M303" s="115"/>
    </row>
    <row r="304" spans="1:148" s="127" customFormat="1" ht="11.25" customHeight="1" x14ac:dyDescent="0.25">
      <c r="A304" s="107" t="s">
        <v>101</v>
      </c>
      <c r="B304" s="136" t="s">
        <v>622</v>
      </c>
      <c r="C304" s="111" t="s">
        <v>104</v>
      </c>
      <c r="D304" s="112" t="s">
        <v>623</v>
      </c>
      <c r="E304" s="112" t="s">
        <v>624</v>
      </c>
      <c r="F304" s="108" t="s">
        <v>625</v>
      </c>
      <c r="G304" s="108" t="s">
        <v>628</v>
      </c>
      <c r="H304" s="108" t="s">
        <v>629</v>
      </c>
      <c r="I304" s="107">
        <v>2060000</v>
      </c>
      <c r="J304" s="108" t="s">
        <v>153</v>
      </c>
      <c r="K304" s="107">
        <v>0.5</v>
      </c>
      <c r="L304" s="114"/>
      <c r="M304" s="115"/>
    </row>
    <row r="305" spans="1:148" s="127" customFormat="1" ht="22.5" customHeight="1" x14ac:dyDescent="0.25">
      <c r="A305" s="107" t="s">
        <v>101</v>
      </c>
      <c r="B305" s="136" t="s">
        <v>622</v>
      </c>
      <c r="C305" s="111" t="s">
        <v>104</v>
      </c>
      <c r="D305" s="112" t="s">
        <v>623</v>
      </c>
      <c r="E305" s="112" t="s">
        <v>624</v>
      </c>
      <c r="F305" s="108" t="s">
        <v>625</v>
      </c>
      <c r="G305" s="108" t="s">
        <v>628</v>
      </c>
      <c r="H305" s="108" t="s">
        <v>629</v>
      </c>
      <c r="I305" s="107">
        <v>2070000</v>
      </c>
      <c r="J305" s="108" t="s">
        <v>183</v>
      </c>
      <c r="K305" s="107">
        <v>0.5</v>
      </c>
      <c r="L305" s="114"/>
      <c r="M305" s="115"/>
    </row>
    <row r="306" spans="1:148" s="127" customFormat="1" ht="22.5" customHeight="1" x14ac:dyDescent="0.25">
      <c r="A306" s="107" t="s">
        <v>101</v>
      </c>
      <c r="B306" s="136" t="s">
        <v>622</v>
      </c>
      <c r="C306" s="111" t="s">
        <v>104</v>
      </c>
      <c r="D306" s="112" t="s">
        <v>623</v>
      </c>
      <c r="E306" s="112" t="s">
        <v>624</v>
      </c>
      <c r="F306" s="108" t="s">
        <v>625</v>
      </c>
      <c r="G306" s="108" t="s">
        <v>628</v>
      </c>
      <c r="H306" s="108" t="s">
        <v>629</v>
      </c>
      <c r="I306" s="107">
        <v>2500000</v>
      </c>
      <c r="J306" s="108" t="s">
        <v>119</v>
      </c>
      <c r="K306" s="107">
        <v>1</v>
      </c>
      <c r="L306" s="114"/>
      <c r="M306" s="115"/>
    </row>
    <row r="307" spans="1:148" s="127" customFormat="1" ht="11.25" customHeight="1" x14ac:dyDescent="0.25">
      <c r="A307" s="107" t="s">
        <v>101</v>
      </c>
      <c r="B307" s="136" t="s">
        <v>622</v>
      </c>
      <c r="C307" s="111" t="s">
        <v>104</v>
      </c>
      <c r="D307" s="112" t="s">
        <v>623</v>
      </c>
      <c r="E307" s="112" t="s">
        <v>624</v>
      </c>
      <c r="F307" s="108" t="s">
        <v>625</v>
      </c>
      <c r="G307" s="108" t="s">
        <v>630</v>
      </c>
      <c r="H307" s="108" t="s">
        <v>631</v>
      </c>
      <c r="I307" s="107">
        <v>2500700</v>
      </c>
      <c r="J307" s="108" t="s">
        <v>120</v>
      </c>
      <c r="K307" s="107"/>
      <c r="L307" s="114"/>
      <c r="M307" s="115"/>
      <c r="ER307" s="131"/>
    </row>
    <row r="308" spans="1:148" s="127" customFormat="1" ht="11.25" customHeight="1" x14ac:dyDescent="0.25">
      <c r="A308" s="107" t="s">
        <v>101</v>
      </c>
      <c r="B308" s="108" t="s">
        <v>622</v>
      </c>
      <c r="C308" s="111" t="s">
        <v>1351</v>
      </c>
      <c r="D308" s="140">
        <v>339333936</v>
      </c>
      <c r="E308" s="110" t="s">
        <v>1480</v>
      </c>
      <c r="F308" s="108" t="s">
        <v>1481</v>
      </c>
      <c r="G308" s="108" t="s">
        <v>628</v>
      </c>
      <c r="H308" s="228"/>
      <c r="I308" s="114">
        <v>2050200</v>
      </c>
      <c r="J308" s="108" t="s">
        <v>1354</v>
      </c>
      <c r="K308" s="107">
        <v>1</v>
      </c>
      <c r="L308" s="114"/>
      <c r="M308" s="115"/>
    </row>
    <row r="309" spans="1:148" s="169" customFormat="1" ht="11.25" customHeight="1" x14ac:dyDescent="0.25">
      <c r="A309" s="107" t="s">
        <v>101</v>
      </c>
      <c r="B309" s="136" t="s">
        <v>622</v>
      </c>
      <c r="C309" s="111" t="s">
        <v>1355</v>
      </c>
      <c r="D309" s="110">
        <v>290329035</v>
      </c>
      <c r="E309" s="110" t="s">
        <v>1483</v>
      </c>
      <c r="F309" s="108" t="s">
        <v>1484</v>
      </c>
      <c r="G309" s="108" t="s">
        <v>622</v>
      </c>
      <c r="H309" s="228"/>
      <c r="I309" s="114">
        <v>2050200</v>
      </c>
      <c r="J309" s="108" t="s">
        <v>1354</v>
      </c>
      <c r="K309" s="107">
        <v>3</v>
      </c>
      <c r="L309" s="114"/>
      <c r="M309" s="115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7"/>
      <c r="AW309" s="127"/>
      <c r="AX309" s="127"/>
      <c r="AY309" s="127"/>
      <c r="AZ309" s="127"/>
      <c r="BA309" s="127"/>
      <c r="BB309" s="127"/>
      <c r="BC309" s="127"/>
      <c r="BD309" s="127"/>
      <c r="BE309" s="127"/>
      <c r="BF309" s="127"/>
      <c r="BG309" s="127"/>
      <c r="BH309" s="127"/>
      <c r="BI309" s="127"/>
      <c r="BJ309" s="127"/>
      <c r="BK309" s="127"/>
      <c r="BL309" s="127"/>
      <c r="BM309" s="127"/>
      <c r="BN309" s="127"/>
      <c r="BO309" s="127"/>
      <c r="BP309" s="127"/>
      <c r="BQ309" s="127"/>
      <c r="BR309" s="127"/>
      <c r="BS309" s="127"/>
      <c r="BT309" s="127"/>
      <c r="BU309" s="127"/>
      <c r="BV309" s="127"/>
      <c r="BW309" s="127"/>
      <c r="BX309" s="127"/>
      <c r="BY309" s="127"/>
      <c r="BZ309" s="127"/>
      <c r="CA309" s="127"/>
      <c r="CB309" s="127"/>
      <c r="CC309" s="127"/>
      <c r="CD309" s="127"/>
      <c r="CE309" s="127"/>
      <c r="CF309" s="127"/>
      <c r="CG309" s="127"/>
      <c r="CH309" s="127"/>
      <c r="CI309" s="127"/>
      <c r="CJ309" s="127"/>
      <c r="CK309" s="127"/>
      <c r="CL309" s="127"/>
      <c r="CM309" s="127"/>
      <c r="CN309" s="127"/>
      <c r="CO309" s="127"/>
      <c r="CP309" s="127"/>
      <c r="CQ309" s="127"/>
      <c r="CR309" s="127"/>
      <c r="CS309" s="127"/>
      <c r="CT309" s="127"/>
      <c r="CU309" s="127"/>
      <c r="CV309" s="127"/>
      <c r="CW309" s="127"/>
      <c r="CX309" s="127"/>
      <c r="CY309" s="127"/>
      <c r="CZ309" s="127"/>
      <c r="DA309" s="127"/>
      <c r="DB309" s="127"/>
      <c r="DC309" s="127"/>
      <c r="DD309" s="127"/>
      <c r="DE309" s="127"/>
      <c r="DF309" s="127"/>
      <c r="DG309" s="127"/>
      <c r="DH309" s="127"/>
      <c r="DI309" s="127"/>
      <c r="DJ309" s="127"/>
      <c r="DK309" s="127"/>
      <c r="DL309" s="127"/>
      <c r="DM309" s="127"/>
      <c r="DN309" s="127"/>
      <c r="DO309" s="127"/>
      <c r="DP309" s="127"/>
      <c r="DQ309" s="127"/>
      <c r="DR309" s="127"/>
      <c r="DS309" s="127"/>
      <c r="DT309" s="127"/>
      <c r="DU309" s="127"/>
      <c r="DV309" s="127"/>
      <c r="DW309" s="127"/>
      <c r="DX309" s="127"/>
      <c r="DY309" s="127"/>
      <c r="DZ309" s="127"/>
      <c r="EA309" s="127"/>
      <c r="EB309" s="127"/>
      <c r="EC309" s="127"/>
      <c r="ED309" s="127"/>
      <c r="EE309" s="127"/>
      <c r="EF309" s="127"/>
      <c r="EG309" s="127"/>
      <c r="EH309" s="127"/>
      <c r="EI309" s="127"/>
      <c r="EJ309" s="127"/>
      <c r="EK309" s="127"/>
      <c r="EL309" s="127"/>
      <c r="EM309" s="127"/>
      <c r="EN309" s="127"/>
      <c r="EO309" s="127"/>
      <c r="EP309" s="127"/>
      <c r="EQ309" s="127"/>
      <c r="ER309" s="127"/>
    </row>
    <row r="310" spans="1:148" s="127" customFormat="1" ht="11.25" customHeight="1" x14ac:dyDescent="0.25">
      <c r="A310" s="107" t="s">
        <v>101</v>
      </c>
      <c r="B310" s="136" t="s">
        <v>622</v>
      </c>
      <c r="C310" s="111" t="s">
        <v>1355</v>
      </c>
      <c r="D310" s="140" t="s">
        <v>1485</v>
      </c>
      <c r="E310" s="140" t="s">
        <v>1486</v>
      </c>
      <c r="F310" s="108" t="s">
        <v>1487</v>
      </c>
      <c r="G310" s="108" t="s">
        <v>622</v>
      </c>
      <c r="H310" s="228"/>
      <c r="I310" s="114">
        <v>2050200</v>
      </c>
      <c r="J310" s="108" t="s">
        <v>1354</v>
      </c>
      <c r="K310" s="107">
        <v>4</v>
      </c>
      <c r="L310" s="114"/>
      <c r="M310" s="115"/>
    </row>
    <row r="311" spans="1:148" s="127" customFormat="1" ht="22.5" customHeight="1" x14ac:dyDescent="0.25">
      <c r="A311" s="107" t="s">
        <v>101</v>
      </c>
      <c r="B311" s="136" t="s">
        <v>622</v>
      </c>
      <c r="C311" s="111" t="s">
        <v>1355</v>
      </c>
      <c r="D311" s="140" t="s">
        <v>1485</v>
      </c>
      <c r="E311" s="140" t="s">
        <v>1486</v>
      </c>
      <c r="F311" s="108" t="s">
        <v>1487</v>
      </c>
      <c r="G311" s="108" t="s">
        <v>635</v>
      </c>
      <c r="H311" s="228"/>
      <c r="I311" s="114">
        <v>2050200</v>
      </c>
      <c r="J311" s="108" t="s">
        <v>1354</v>
      </c>
      <c r="K311" s="107">
        <v>5</v>
      </c>
      <c r="L311" s="114"/>
      <c r="M311" s="115"/>
    </row>
    <row r="312" spans="1:148" s="127" customFormat="1" ht="11.25" customHeight="1" x14ac:dyDescent="0.25">
      <c r="A312" s="107" t="s">
        <v>101</v>
      </c>
      <c r="B312" s="136" t="s">
        <v>622</v>
      </c>
      <c r="C312" s="111" t="s">
        <v>146</v>
      </c>
      <c r="D312" s="113" t="s">
        <v>652</v>
      </c>
      <c r="E312" s="113" t="s">
        <v>653</v>
      </c>
      <c r="F312" s="108" t="s">
        <v>654</v>
      </c>
      <c r="G312" s="108" t="s">
        <v>622</v>
      </c>
      <c r="H312" s="108" t="s">
        <v>655</v>
      </c>
      <c r="I312" s="107">
        <v>2310000</v>
      </c>
      <c r="J312" s="108" t="s">
        <v>115</v>
      </c>
      <c r="K312" s="107">
        <v>1</v>
      </c>
      <c r="L312" s="114"/>
      <c r="M312" s="115"/>
    </row>
    <row r="313" spans="1:148" s="127" customFormat="1" ht="11.25" customHeight="1" x14ac:dyDescent="0.25">
      <c r="A313" s="107" t="s">
        <v>101</v>
      </c>
      <c r="B313" s="108" t="s">
        <v>622</v>
      </c>
      <c r="C313" s="111" t="s">
        <v>146</v>
      </c>
      <c r="D313" s="110" t="s">
        <v>299</v>
      </c>
      <c r="E313" s="132" t="s">
        <v>300</v>
      </c>
      <c r="F313" s="108" t="s">
        <v>301</v>
      </c>
      <c r="G313" s="163" t="s">
        <v>622</v>
      </c>
      <c r="H313" s="163" t="s">
        <v>643</v>
      </c>
      <c r="I313" s="107">
        <v>2170000</v>
      </c>
      <c r="J313" s="108" t="s">
        <v>112</v>
      </c>
      <c r="K313" s="107">
        <v>1</v>
      </c>
      <c r="L313" s="114"/>
      <c r="M313" s="115"/>
    </row>
    <row r="314" spans="1:148" s="127" customFormat="1" ht="11.25" customHeight="1" x14ac:dyDescent="0.25">
      <c r="A314" s="107" t="s">
        <v>101</v>
      </c>
      <c r="B314" s="136" t="s">
        <v>622</v>
      </c>
      <c r="C314" s="111" t="s">
        <v>122</v>
      </c>
      <c r="D314" s="110" t="s">
        <v>648</v>
      </c>
      <c r="E314" s="110" t="s">
        <v>649</v>
      </c>
      <c r="F314" s="108" t="s">
        <v>650</v>
      </c>
      <c r="G314" s="108" t="s">
        <v>622</v>
      </c>
      <c r="H314" s="129" t="s">
        <v>651</v>
      </c>
      <c r="I314" s="107">
        <v>2300000</v>
      </c>
      <c r="J314" s="108" t="s">
        <v>561</v>
      </c>
      <c r="K314" s="107">
        <v>1</v>
      </c>
      <c r="L314" s="114"/>
      <c r="M314" s="115"/>
    </row>
    <row r="315" spans="1:148" s="131" customFormat="1" ht="22.5" x14ac:dyDescent="0.25">
      <c r="A315" s="107" t="s">
        <v>101</v>
      </c>
      <c r="B315" s="108" t="s">
        <v>622</v>
      </c>
      <c r="C315" s="111" t="s">
        <v>122</v>
      </c>
      <c r="D315" s="128" t="s">
        <v>644</v>
      </c>
      <c r="E315" s="128" t="s">
        <v>645</v>
      </c>
      <c r="F315" s="129" t="s">
        <v>646</v>
      </c>
      <c r="G315" s="129" t="s">
        <v>622</v>
      </c>
      <c r="H315" s="129" t="s">
        <v>647</v>
      </c>
      <c r="I315" s="107">
        <v>2310000</v>
      </c>
      <c r="J315" s="108" t="s">
        <v>115</v>
      </c>
      <c r="K315" s="107">
        <v>1</v>
      </c>
      <c r="L315" s="114"/>
      <c r="M315" s="115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7"/>
      <c r="BU315" s="127"/>
      <c r="BV315" s="127"/>
      <c r="BW315" s="127"/>
      <c r="BX315" s="127"/>
      <c r="BY315" s="127"/>
      <c r="BZ315" s="127"/>
      <c r="CA315" s="127"/>
      <c r="CB315" s="127"/>
      <c r="CC315" s="127"/>
      <c r="CD315" s="127"/>
      <c r="CE315" s="127"/>
      <c r="CF315" s="127"/>
      <c r="CG315" s="127"/>
      <c r="CH315" s="127"/>
      <c r="CI315" s="127"/>
      <c r="CJ315" s="127"/>
      <c r="CK315" s="127"/>
      <c r="CL315" s="127"/>
      <c r="CM315" s="127"/>
      <c r="CN315" s="127"/>
      <c r="CO315" s="127"/>
      <c r="CP315" s="127"/>
      <c r="CQ315" s="127"/>
      <c r="CR315" s="127"/>
      <c r="CS315" s="127"/>
      <c r="CT315" s="127"/>
      <c r="CU315" s="127"/>
      <c r="CV315" s="127"/>
      <c r="CW315" s="127"/>
      <c r="CX315" s="127"/>
      <c r="CY315" s="127"/>
      <c r="CZ315" s="127"/>
      <c r="DA315" s="127"/>
      <c r="DB315" s="127"/>
      <c r="DC315" s="127"/>
      <c r="DD315" s="127"/>
      <c r="DE315" s="127"/>
      <c r="DF315" s="127"/>
      <c r="DG315" s="127"/>
      <c r="DH315" s="127"/>
      <c r="DI315" s="127"/>
      <c r="DJ315" s="127"/>
      <c r="DK315" s="127"/>
      <c r="DL315" s="127"/>
      <c r="DM315" s="127"/>
      <c r="DN315" s="127"/>
      <c r="DO315" s="127"/>
      <c r="DP315" s="127"/>
      <c r="DQ315" s="127"/>
      <c r="DR315" s="127"/>
      <c r="DS315" s="127"/>
      <c r="DT315" s="127"/>
      <c r="DU315" s="127"/>
      <c r="DV315" s="127"/>
      <c r="DW315" s="127"/>
      <c r="DX315" s="127"/>
      <c r="DY315" s="127"/>
      <c r="DZ315" s="127"/>
      <c r="EA315" s="127"/>
      <c r="EB315" s="127"/>
      <c r="EC315" s="127"/>
      <c r="ED315" s="127"/>
      <c r="EE315" s="127"/>
      <c r="EF315" s="127"/>
      <c r="EG315" s="127"/>
      <c r="EH315" s="127"/>
      <c r="EI315" s="127"/>
      <c r="EJ315" s="127"/>
      <c r="EK315" s="127"/>
      <c r="EL315" s="127"/>
      <c r="EM315" s="127"/>
      <c r="EN315" s="127"/>
      <c r="EO315" s="127"/>
      <c r="EP315" s="127"/>
      <c r="EQ315" s="127"/>
      <c r="ER315" s="127"/>
    </row>
    <row r="316" spans="1:148" s="127" customFormat="1" ht="45" customHeight="1" x14ac:dyDescent="0.25">
      <c r="A316" s="107" t="s">
        <v>101</v>
      </c>
      <c r="B316" s="136" t="s">
        <v>622</v>
      </c>
      <c r="C316" s="111" t="s">
        <v>127</v>
      </c>
      <c r="D316" s="113" t="s">
        <v>656</v>
      </c>
      <c r="E316" s="113" t="s">
        <v>657</v>
      </c>
      <c r="F316" s="130" t="s">
        <v>658</v>
      </c>
      <c r="G316" s="130" t="s">
        <v>622</v>
      </c>
      <c r="H316" s="130" t="s">
        <v>659</v>
      </c>
      <c r="I316" s="107">
        <v>2540000</v>
      </c>
      <c r="J316" s="108" t="s">
        <v>132</v>
      </c>
      <c r="K316" s="107">
        <v>3</v>
      </c>
      <c r="L316" s="114"/>
      <c r="M316" s="115"/>
    </row>
    <row r="317" spans="1:148" s="127" customFormat="1" ht="33.75" customHeight="1" x14ac:dyDescent="0.25">
      <c r="A317" s="107" t="s">
        <v>388</v>
      </c>
      <c r="B317" s="136" t="s">
        <v>660</v>
      </c>
      <c r="C317" s="111" t="s">
        <v>104</v>
      </c>
      <c r="D317" s="113" t="s">
        <v>665</v>
      </c>
      <c r="E317" s="113" t="s">
        <v>666</v>
      </c>
      <c r="F317" s="130" t="s">
        <v>667</v>
      </c>
      <c r="G317" s="130" t="s">
        <v>668</v>
      </c>
      <c r="H317" s="130" t="s">
        <v>669</v>
      </c>
      <c r="I317" s="107">
        <v>2310000</v>
      </c>
      <c r="J317" s="108" t="s">
        <v>115</v>
      </c>
      <c r="K317" s="107">
        <v>1</v>
      </c>
      <c r="L317" s="114"/>
      <c r="M317" s="115"/>
    </row>
    <row r="318" spans="1:148" s="127" customFormat="1" ht="33.75" customHeight="1" x14ac:dyDescent="0.25">
      <c r="A318" s="107" t="s">
        <v>388</v>
      </c>
      <c r="B318" s="108" t="s">
        <v>660</v>
      </c>
      <c r="C318" s="111" t="s">
        <v>104</v>
      </c>
      <c r="D318" s="112" t="s">
        <v>670</v>
      </c>
      <c r="E318" s="112" t="s">
        <v>671</v>
      </c>
      <c r="F318" s="160" t="s">
        <v>672</v>
      </c>
      <c r="G318" s="160" t="s">
        <v>660</v>
      </c>
      <c r="H318" s="160" t="s">
        <v>673</v>
      </c>
      <c r="I318" s="107">
        <v>2310000</v>
      </c>
      <c r="J318" s="160" t="s">
        <v>115</v>
      </c>
      <c r="K318" s="107">
        <v>2</v>
      </c>
      <c r="L318" s="109"/>
      <c r="M318" s="115"/>
      <c r="ER318" s="131"/>
    </row>
    <row r="319" spans="1:148" s="127" customFormat="1" ht="22.5" customHeight="1" x14ac:dyDescent="0.25">
      <c r="A319" s="107" t="s">
        <v>388</v>
      </c>
      <c r="B319" s="108" t="s">
        <v>660</v>
      </c>
      <c r="C319" s="111" t="s">
        <v>1355</v>
      </c>
      <c r="D319" s="110">
        <v>291429149</v>
      </c>
      <c r="E319" s="110" t="s">
        <v>1488</v>
      </c>
      <c r="F319" s="160" t="s">
        <v>1489</v>
      </c>
      <c r="G319" s="160" t="s">
        <v>660</v>
      </c>
      <c r="H319" s="233"/>
      <c r="I319" s="114">
        <v>2050200</v>
      </c>
      <c r="J319" s="160" t="s">
        <v>1354</v>
      </c>
      <c r="K319" s="107">
        <v>4</v>
      </c>
      <c r="L319" s="114"/>
      <c r="M319" s="115"/>
    </row>
    <row r="320" spans="1:148" s="127" customFormat="1" ht="22.5" customHeight="1" x14ac:dyDescent="0.25">
      <c r="A320" s="107" t="s">
        <v>388</v>
      </c>
      <c r="B320" s="108" t="s">
        <v>660</v>
      </c>
      <c r="C320" s="111" t="s">
        <v>1355</v>
      </c>
      <c r="D320" s="110">
        <v>309230926</v>
      </c>
      <c r="E320" s="110" t="s">
        <v>1490</v>
      </c>
      <c r="F320" s="160" t="s">
        <v>1491</v>
      </c>
      <c r="G320" s="160" t="s">
        <v>660</v>
      </c>
      <c r="H320" s="233"/>
      <c r="I320" s="114">
        <v>2050200</v>
      </c>
      <c r="J320" s="160" t="s">
        <v>1354</v>
      </c>
      <c r="K320" s="107">
        <v>2</v>
      </c>
      <c r="L320" s="114"/>
      <c r="M320" s="115"/>
    </row>
    <row r="321" spans="1:148" s="131" customFormat="1" ht="22.5" x14ac:dyDescent="0.25">
      <c r="A321" s="107" t="s">
        <v>388</v>
      </c>
      <c r="B321" s="108" t="s">
        <v>660</v>
      </c>
      <c r="C321" s="111" t="s">
        <v>1355</v>
      </c>
      <c r="D321" s="110">
        <v>324932499</v>
      </c>
      <c r="E321" s="110" t="s">
        <v>1495</v>
      </c>
      <c r="F321" s="160" t="s">
        <v>1496</v>
      </c>
      <c r="G321" s="160" t="s">
        <v>660</v>
      </c>
      <c r="H321" s="233"/>
      <c r="I321" s="114">
        <v>2050200</v>
      </c>
      <c r="J321" s="160" t="s">
        <v>1354</v>
      </c>
      <c r="K321" s="107">
        <v>2</v>
      </c>
      <c r="L321" s="114"/>
      <c r="M321" s="115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  <c r="AR321" s="127"/>
      <c r="AS321" s="127"/>
      <c r="AT321" s="127"/>
      <c r="AU321" s="127"/>
      <c r="AV321" s="127"/>
      <c r="AW321" s="127"/>
      <c r="AX321" s="127"/>
      <c r="AY321" s="127"/>
      <c r="AZ321" s="127"/>
      <c r="BA321" s="127"/>
      <c r="BB321" s="127"/>
      <c r="BC321" s="127"/>
      <c r="BD321" s="127"/>
      <c r="BE321" s="127"/>
      <c r="BF321" s="127"/>
      <c r="BG321" s="127"/>
      <c r="BH321" s="127"/>
      <c r="BI321" s="127"/>
      <c r="BJ321" s="127"/>
      <c r="BK321" s="127"/>
      <c r="BL321" s="127"/>
      <c r="BM321" s="127"/>
      <c r="BN321" s="127"/>
      <c r="BO321" s="127"/>
      <c r="BP321" s="127"/>
      <c r="BQ321" s="127"/>
      <c r="BR321" s="127"/>
      <c r="BS321" s="127"/>
      <c r="BT321" s="127"/>
      <c r="BU321" s="127"/>
      <c r="BV321" s="127"/>
      <c r="BW321" s="127"/>
      <c r="BX321" s="127"/>
      <c r="BY321" s="127"/>
      <c r="BZ321" s="127"/>
      <c r="CA321" s="127"/>
      <c r="CB321" s="127"/>
      <c r="CC321" s="127"/>
      <c r="CD321" s="127"/>
      <c r="CE321" s="127"/>
      <c r="CF321" s="127"/>
      <c r="CG321" s="127"/>
      <c r="CH321" s="127"/>
      <c r="CI321" s="127"/>
      <c r="CJ321" s="127"/>
      <c r="CK321" s="127"/>
      <c r="CL321" s="127"/>
      <c r="CM321" s="127"/>
      <c r="CN321" s="127"/>
      <c r="CO321" s="127"/>
      <c r="CP321" s="127"/>
      <c r="CQ321" s="127"/>
      <c r="CR321" s="127"/>
      <c r="CS321" s="127"/>
      <c r="CT321" s="127"/>
      <c r="CU321" s="127"/>
      <c r="CV321" s="127"/>
      <c r="CW321" s="127"/>
      <c r="CX321" s="127"/>
      <c r="CY321" s="127"/>
      <c r="CZ321" s="127"/>
      <c r="DA321" s="127"/>
      <c r="DB321" s="127"/>
      <c r="DC321" s="127"/>
      <c r="DD321" s="127"/>
      <c r="DE321" s="127"/>
      <c r="DF321" s="127"/>
      <c r="DG321" s="127"/>
      <c r="DH321" s="127"/>
      <c r="DI321" s="127"/>
      <c r="DJ321" s="127"/>
      <c r="DK321" s="127"/>
      <c r="DL321" s="127"/>
      <c r="DM321" s="127"/>
      <c r="DN321" s="127"/>
      <c r="DO321" s="127"/>
      <c r="DP321" s="127"/>
      <c r="DQ321" s="127"/>
      <c r="DR321" s="127"/>
      <c r="DS321" s="127"/>
      <c r="DT321" s="127"/>
      <c r="DU321" s="127"/>
      <c r="DV321" s="127"/>
      <c r="DW321" s="127"/>
      <c r="DX321" s="127"/>
      <c r="DY321" s="127"/>
      <c r="DZ321" s="127"/>
      <c r="EA321" s="127"/>
      <c r="EB321" s="127"/>
      <c r="EC321" s="127"/>
      <c r="ED321" s="127"/>
      <c r="EE321" s="127"/>
      <c r="EF321" s="127"/>
      <c r="EG321" s="127"/>
      <c r="EH321" s="127"/>
      <c r="EI321" s="127"/>
      <c r="EJ321" s="127"/>
      <c r="EK321" s="127"/>
      <c r="EL321" s="127"/>
      <c r="EM321" s="127"/>
      <c r="EN321" s="127"/>
      <c r="EO321" s="127"/>
      <c r="EP321" s="127"/>
      <c r="EQ321" s="127"/>
      <c r="ER321" s="127"/>
    </row>
    <row r="322" spans="1:148" s="127" customFormat="1" ht="11.25" customHeight="1" x14ac:dyDescent="0.25">
      <c r="A322" s="107" t="s">
        <v>388</v>
      </c>
      <c r="B322" s="108" t="s">
        <v>660</v>
      </c>
      <c r="C322" s="111" t="s">
        <v>1355</v>
      </c>
      <c r="D322" s="140" t="s">
        <v>1498</v>
      </c>
      <c r="E322" s="110" t="s">
        <v>1499</v>
      </c>
      <c r="F322" s="108" t="s">
        <v>1500</v>
      </c>
      <c r="G322" s="108" t="s">
        <v>660</v>
      </c>
      <c r="H322" s="228"/>
      <c r="I322" s="114">
        <v>2050200</v>
      </c>
      <c r="J322" s="108" t="s">
        <v>1354</v>
      </c>
      <c r="K322" s="107">
        <v>2</v>
      </c>
      <c r="L322" s="114"/>
      <c r="M322" s="115"/>
    </row>
    <row r="323" spans="1:148" s="127" customFormat="1" ht="45" customHeight="1" x14ac:dyDescent="0.25">
      <c r="A323" s="107" t="s">
        <v>388</v>
      </c>
      <c r="B323" s="108" t="s">
        <v>660</v>
      </c>
      <c r="C323" s="111" t="s">
        <v>1355</v>
      </c>
      <c r="D323" s="140" t="s">
        <v>1492</v>
      </c>
      <c r="E323" s="110" t="s">
        <v>1493</v>
      </c>
      <c r="F323" s="108" t="s">
        <v>1494</v>
      </c>
      <c r="G323" s="108" t="s">
        <v>668</v>
      </c>
      <c r="H323" s="228"/>
      <c r="I323" s="114">
        <v>2050200</v>
      </c>
      <c r="J323" s="108" t="s">
        <v>1354</v>
      </c>
      <c r="K323" s="107">
        <v>3</v>
      </c>
      <c r="L323" s="114"/>
      <c r="M323" s="115"/>
    </row>
    <row r="324" spans="1:148" s="127" customFormat="1" ht="22.5" customHeight="1" x14ac:dyDescent="0.25">
      <c r="A324" s="107" t="s">
        <v>388</v>
      </c>
      <c r="B324" s="108" t="s">
        <v>660</v>
      </c>
      <c r="C324" s="111" t="s">
        <v>146</v>
      </c>
      <c r="D324" s="110" t="s">
        <v>299</v>
      </c>
      <c r="E324" s="132" t="s">
        <v>300</v>
      </c>
      <c r="F324" s="108" t="s">
        <v>301</v>
      </c>
      <c r="G324" s="160" t="s">
        <v>660</v>
      </c>
      <c r="H324" s="160" t="s">
        <v>681</v>
      </c>
      <c r="I324" s="107">
        <v>2170000</v>
      </c>
      <c r="J324" s="160" t="s">
        <v>112</v>
      </c>
      <c r="K324" s="107">
        <v>1</v>
      </c>
      <c r="L324" s="109"/>
      <c r="M324" s="115"/>
    </row>
    <row r="325" spans="1:148" s="127" customFormat="1" ht="45" customHeight="1" x14ac:dyDescent="0.25">
      <c r="A325" s="107" t="s">
        <v>388</v>
      </c>
      <c r="B325" s="108" t="s">
        <v>660</v>
      </c>
      <c r="C325" s="111" t="s">
        <v>146</v>
      </c>
      <c r="D325" s="110" t="s">
        <v>674</v>
      </c>
      <c r="E325" s="110" t="s">
        <v>675</v>
      </c>
      <c r="F325" s="160" t="s">
        <v>676</v>
      </c>
      <c r="G325" s="160" t="s">
        <v>660</v>
      </c>
      <c r="H325" s="160" t="s">
        <v>677</v>
      </c>
      <c r="I325" s="107">
        <v>2050000</v>
      </c>
      <c r="J325" s="160" t="s">
        <v>152</v>
      </c>
      <c r="K325" s="107">
        <v>1</v>
      </c>
      <c r="L325" s="109"/>
      <c r="M325" s="115"/>
    </row>
    <row r="326" spans="1:148" s="127" customFormat="1" ht="11.25" customHeight="1" x14ac:dyDescent="0.25">
      <c r="A326" s="107" t="s">
        <v>388</v>
      </c>
      <c r="B326" s="108" t="s">
        <v>660</v>
      </c>
      <c r="C326" s="111" t="s">
        <v>146</v>
      </c>
      <c r="D326" s="110" t="s">
        <v>674</v>
      </c>
      <c r="E326" s="110" t="s">
        <v>675</v>
      </c>
      <c r="F326" s="160" t="s">
        <v>676</v>
      </c>
      <c r="G326" s="160" t="s">
        <v>660</v>
      </c>
      <c r="H326" s="160" t="s">
        <v>677</v>
      </c>
      <c r="I326" s="107">
        <v>2090000</v>
      </c>
      <c r="J326" s="160" t="s">
        <v>307</v>
      </c>
      <c r="K326" s="107">
        <v>0.4</v>
      </c>
      <c r="L326" s="109"/>
      <c r="M326" s="115"/>
    </row>
    <row r="327" spans="1:148" s="127" customFormat="1" ht="22.5" customHeight="1" x14ac:dyDescent="0.25">
      <c r="A327" s="107" t="s">
        <v>388</v>
      </c>
      <c r="B327" s="108" t="s">
        <v>660</v>
      </c>
      <c r="C327" s="111" t="s">
        <v>146</v>
      </c>
      <c r="D327" s="112" t="s">
        <v>678</v>
      </c>
      <c r="E327" s="112">
        <v>14546467800</v>
      </c>
      <c r="F327" s="108" t="s">
        <v>679</v>
      </c>
      <c r="G327" s="108" t="s">
        <v>660</v>
      </c>
      <c r="H327" s="108" t="s">
        <v>680</v>
      </c>
      <c r="I327" s="107">
        <v>2310000</v>
      </c>
      <c r="J327" s="160" t="s">
        <v>115</v>
      </c>
      <c r="K327" s="107">
        <v>1</v>
      </c>
      <c r="L327" s="109"/>
      <c r="M327" s="115"/>
    </row>
    <row r="328" spans="1:148" s="127" customFormat="1" ht="33.75" customHeight="1" x14ac:dyDescent="0.25">
      <c r="A328" s="107" t="s">
        <v>388</v>
      </c>
      <c r="B328" s="108" t="s">
        <v>660</v>
      </c>
      <c r="C328" s="111" t="s">
        <v>122</v>
      </c>
      <c r="D328" s="110" t="s">
        <v>661</v>
      </c>
      <c r="E328" s="132" t="s">
        <v>662</v>
      </c>
      <c r="F328" s="108" t="s">
        <v>663</v>
      </c>
      <c r="G328" s="160" t="s">
        <v>660</v>
      </c>
      <c r="H328" s="129" t="s">
        <v>664</v>
      </c>
      <c r="I328" s="107">
        <v>2170000</v>
      </c>
      <c r="J328" s="108" t="s">
        <v>112</v>
      </c>
      <c r="K328" s="107">
        <v>1</v>
      </c>
      <c r="L328" s="114"/>
      <c r="M328" s="115"/>
    </row>
    <row r="329" spans="1:148" s="127" customFormat="1" ht="56.25" customHeight="1" x14ac:dyDescent="0.25">
      <c r="A329" s="107" t="s">
        <v>388</v>
      </c>
      <c r="B329" s="108" t="s">
        <v>660</v>
      </c>
      <c r="C329" s="111" t="s">
        <v>127</v>
      </c>
      <c r="D329" s="113" t="s">
        <v>682</v>
      </c>
      <c r="E329" s="113" t="s">
        <v>683</v>
      </c>
      <c r="F329" s="133" t="s">
        <v>684</v>
      </c>
      <c r="G329" s="133" t="s">
        <v>660</v>
      </c>
      <c r="H329" s="133" t="s">
        <v>685</v>
      </c>
      <c r="I329" s="107">
        <v>2540000</v>
      </c>
      <c r="J329" s="160" t="s">
        <v>132</v>
      </c>
      <c r="K329" s="107">
        <v>3</v>
      </c>
      <c r="L329" s="109"/>
      <c r="M329" s="115"/>
    </row>
    <row r="330" spans="1:148" s="127" customFormat="1" ht="11.25" customHeight="1" x14ac:dyDescent="0.25">
      <c r="A330" s="107" t="s">
        <v>161</v>
      </c>
      <c r="B330" s="136" t="s">
        <v>161</v>
      </c>
      <c r="C330" s="137" t="s">
        <v>104</v>
      </c>
      <c r="D330" s="132" t="s">
        <v>691</v>
      </c>
      <c r="E330" s="132" t="s">
        <v>692</v>
      </c>
      <c r="F330" s="108" t="s">
        <v>693</v>
      </c>
      <c r="G330" s="108" t="s">
        <v>694</v>
      </c>
      <c r="H330" s="108" t="s">
        <v>695</v>
      </c>
      <c r="I330" s="107">
        <v>2010000</v>
      </c>
      <c r="J330" s="108" t="s">
        <v>110</v>
      </c>
      <c r="K330" s="107">
        <v>3</v>
      </c>
      <c r="L330" s="114"/>
      <c r="M330" s="115"/>
    </row>
    <row r="331" spans="1:148" s="127" customFormat="1" ht="11.25" customHeight="1" x14ac:dyDescent="0.25">
      <c r="A331" s="107" t="s">
        <v>161</v>
      </c>
      <c r="B331" s="136" t="s">
        <v>161</v>
      </c>
      <c r="C331" s="137" t="s">
        <v>104</v>
      </c>
      <c r="D331" s="132" t="s">
        <v>691</v>
      </c>
      <c r="E331" s="132" t="s">
        <v>692</v>
      </c>
      <c r="F331" s="108" t="s">
        <v>693</v>
      </c>
      <c r="G331" s="108" t="s">
        <v>696</v>
      </c>
      <c r="H331" s="108" t="s">
        <v>697</v>
      </c>
      <c r="I331" s="107">
        <v>2050000</v>
      </c>
      <c r="J331" s="108" t="s">
        <v>152</v>
      </c>
      <c r="K331" s="107">
        <v>3</v>
      </c>
      <c r="L331" s="114"/>
      <c r="M331" s="115"/>
    </row>
    <row r="332" spans="1:148" s="127" customFormat="1" ht="11.25" customHeight="1" x14ac:dyDescent="0.25">
      <c r="A332" s="107" t="s">
        <v>161</v>
      </c>
      <c r="B332" s="136" t="s">
        <v>161</v>
      </c>
      <c r="C332" s="137" t="s">
        <v>104</v>
      </c>
      <c r="D332" s="132" t="s">
        <v>691</v>
      </c>
      <c r="E332" s="132" t="s">
        <v>692</v>
      </c>
      <c r="F332" s="108" t="s">
        <v>693</v>
      </c>
      <c r="G332" s="108" t="s">
        <v>698</v>
      </c>
      <c r="H332" s="108" t="s">
        <v>699</v>
      </c>
      <c r="I332" s="107">
        <v>2070000</v>
      </c>
      <c r="J332" s="108" t="s">
        <v>183</v>
      </c>
      <c r="K332" s="107">
        <v>1</v>
      </c>
      <c r="L332" s="114"/>
      <c r="M332" s="115"/>
    </row>
    <row r="333" spans="1:148" s="127" customFormat="1" ht="11.25" customHeight="1" x14ac:dyDescent="0.25">
      <c r="A333" s="107" t="s">
        <v>161</v>
      </c>
      <c r="B333" s="136" t="s">
        <v>161</v>
      </c>
      <c r="C333" s="137" t="s">
        <v>104</v>
      </c>
      <c r="D333" s="132" t="s">
        <v>691</v>
      </c>
      <c r="E333" s="132" t="s">
        <v>692</v>
      </c>
      <c r="F333" s="108" t="s">
        <v>693</v>
      </c>
      <c r="G333" s="108" t="s">
        <v>689</v>
      </c>
      <c r="H333" s="108" t="s">
        <v>700</v>
      </c>
      <c r="I333" s="107">
        <v>2170000</v>
      </c>
      <c r="J333" s="108" t="s">
        <v>112</v>
      </c>
      <c r="K333" s="107">
        <v>1</v>
      </c>
      <c r="L333" s="114"/>
      <c r="M333" s="115"/>
    </row>
    <row r="334" spans="1:148" s="127" customFormat="1" ht="11.25" customHeight="1" x14ac:dyDescent="0.25">
      <c r="A334" s="107" t="s">
        <v>161</v>
      </c>
      <c r="B334" s="136" t="s">
        <v>161</v>
      </c>
      <c r="C334" s="137" t="s">
        <v>104</v>
      </c>
      <c r="D334" s="132" t="s">
        <v>691</v>
      </c>
      <c r="E334" s="132" t="s">
        <v>692</v>
      </c>
      <c r="F334" s="108" t="s">
        <v>693</v>
      </c>
      <c r="G334" s="108" t="s">
        <v>701</v>
      </c>
      <c r="H334" s="108" t="s">
        <v>702</v>
      </c>
      <c r="I334" s="107">
        <v>2500000</v>
      </c>
      <c r="J334" s="108" t="s">
        <v>119</v>
      </c>
      <c r="K334" s="107">
        <v>8.5</v>
      </c>
      <c r="L334" s="114"/>
      <c r="M334" s="115"/>
    </row>
    <row r="335" spans="1:148" s="127" customFormat="1" ht="11.25" customHeight="1" x14ac:dyDescent="0.25">
      <c r="A335" s="107" t="s">
        <v>161</v>
      </c>
      <c r="B335" s="136" t="s">
        <v>161</v>
      </c>
      <c r="C335" s="137" t="s">
        <v>104</v>
      </c>
      <c r="D335" s="132" t="s">
        <v>691</v>
      </c>
      <c r="E335" s="132" t="s">
        <v>692</v>
      </c>
      <c r="F335" s="108" t="s">
        <v>693</v>
      </c>
      <c r="G335" s="108" t="s">
        <v>703</v>
      </c>
      <c r="H335" s="108" t="s">
        <v>704</v>
      </c>
      <c r="I335" s="107">
        <v>2600000</v>
      </c>
      <c r="J335" s="108" t="s">
        <v>210</v>
      </c>
      <c r="K335" s="107"/>
      <c r="L335" s="114"/>
      <c r="M335" s="115"/>
    </row>
    <row r="336" spans="1:148" s="127" customFormat="1" ht="11.25" customHeight="1" x14ac:dyDescent="0.25">
      <c r="A336" s="107" t="s">
        <v>161</v>
      </c>
      <c r="B336" s="136" t="s">
        <v>161</v>
      </c>
      <c r="C336" s="137" t="s">
        <v>104</v>
      </c>
      <c r="D336" s="132" t="s">
        <v>691</v>
      </c>
      <c r="E336" s="132" t="s">
        <v>692</v>
      </c>
      <c r="F336" s="108" t="s">
        <v>693</v>
      </c>
      <c r="G336" s="108" t="s">
        <v>705</v>
      </c>
      <c r="H336" s="108" t="s">
        <v>706</v>
      </c>
      <c r="I336" s="107">
        <v>2600000</v>
      </c>
      <c r="J336" s="108" t="s">
        <v>210</v>
      </c>
      <c r="K336" s="107"/>
      <c r="L336" s="114"/>
      <c r="M336" s="115"/>
    </row>
    <row r="337" spans="1:148" s="127" customFormat="1" ht="11.25" customHeight="1" x14ac:dyDescent="0.25">
      <c r="A337" s="107" t="s">
        <v>161</v>
      </c>
      <c r="B337" s="136" t="s">
        <v>161</v>
      </c>
      <c r="C337" s="137" t="s">
        <v>104</v>
      </c>
      <c r="D337" s="132" t="s">
        <v>691</v>
      </c>
      <c r="E337" s="132" t="s">
        <v>692</v>
      </c>
      <c r="F337" s="108" t="s">
        <v>693</v>
      </c>
      <c r="G337" s="108" t="s">
        <v>707</v>
      </c>
      <c r="H337" s="108" t="s">
        <v>708</v>
      </c>
      <c r="I337" s="107">
        <v>2600000</v>
      </c>
      <c r="J337" s="108" t="s">
        <v>210</v>
      </c>
      <c r="K337" s="107"/>
      <c r="L337" s="114"/>
      <c r="M337" s="115"/>
    </row>
    <row r="338" spans="1:148" s="127" customFormat="1" ht="45" customHeight="1" x14ac:dyDescent="0.25">
      <c r="A338" s="107" t="s">
        <v>161</v>
      </c>
      <c r="B338" s="136" t="s">
        <v>161</v>
      </c>
      <c r="C338" s="137" t="s">
        <v>104</v>
      </c>
      <c r="D338" s="132" t="s">
        <v>691</v>
      </c>
      <c r="E338" s="132" t="s">
        <v>692</v>
      </c>
      <c r="F338" s="108" t="s">
        <v>693</v>
      </c>
      <c r="G338" s="108" t="s">
        <v>689</v>
      </c>
      <c r="H338" s="108" t="s">
        <v>709</v>
      </c>
      <c r="I338" s="107">
        <v>2600000</v>
      </c>
      <c r="J338" s="108" t="s">
        <v>210</v>
      </c>
      <c r="K338" s="107"/>
      <c r="L338" s="114"/>
      <c r="M338" s="115"/>
    </row>
    <row r="339" spans="1:148" s="127" customFormat="1" ht="11.25" customHeight="1" x14ac:dyDescent="0.25">
      <c r="A339" s="107" t="s">
        <v>161</v>
      </c>
      <c r="B339" s="136" t="s">
        <v>161</v>
      </c>
      <c r="C339" s="137" t="s">
        <v>104</v>
      </c>
      <c r="D339" s="132" t="s">
        <v>691</v>
      </c>
      <c r="E339" s="132" t="s">
        <v>692</v>
      </c>
      <c r="F339" s="108" t="s">
        <v>693</v>
      </c>
      <c r="G339" s="108" t="s">
        <v>710</v>
      </c>
      <c r="H339" s="108" t="s">
        <v>711</v>
      </c>
      <c r="I339" s="107">
        <v>2600000</v>
      </c>
      <c r="J339" s="108" t="s">
        <v>210</v>
      </c>
      <c r="K339" s="107"/>
      <c r="L339" s="114"/>
      <c r="M339" s="115"/>
    </row>
    <row r="340" spans="1:148" s="127" customFormat="1" ht="11.25" x14ac:dyDescent="0.25">
      <c r="A340" s="107" t="s">
        <v>161</v>
      </c>
      <c r="B340" s="136" t="s">
        <v>161</v>
      </c>
      <c r="C340" s="137" t="s">
        <v>104</v>
      </c>
      <c r="D340" s="132" t="s">
        <v>691</v>
      </c>
      <c r="E340" s="132" t="s">
        <v>692</v>
      </c>
      <c r="F340" s="108" t="s">
        <v>693</v>
      </c>
      <c r="G340" s="108" t="s">
        <v>712</v>
      </c>
      <c r="H340" s="108" t="s">
        <v>713</v>
      </c>
      <c r="I340" s="107">
        <v>2600000</v>
      </c>
      <c r="J340" s="108" t="s">
        <v>210</v>
      </c>
      <c r="K340" s="107"/>
      <c r="L340" s="114"/>
      <c r="M340" s="115"/>
    </row>
    <row r="341" spans="1:148" s="127" customFormat="1" ht="22.5" customHeight="1" x14ac:dyDescent="0.25">
      <c r="A341" s="107" t="s">
        <v>161</v>
      </c>
      <c r="B341" s="136" t="s">
        <v>161</v>
      </c>
      <c r="C341" s="137" t="s">
        <v>104</v>
      </c>
      <c r="D341" s="132" t="s">
        <v>691</v>
      </c>
      <c r="E341" s="132" t="s">
        <v>692</v>
      </c>
      <c r="F341" s="108" t="s">
        <v>693</v>
      </c>
      <c r="G341" s="108" t="s">
        <v>689</v>
      </c>
      <c r="H341" s="108" t="s">
        <v>709</v>
      </c>
      <c r="I341" s="107">
        <v>2700000</v>
      </c>
      <c r="J341" s="108" t="s">
        <v>214</v>
      </c>
      <c r="K341" s="107"/>
      <c r="L341" s="114"/>
      <c r="M341" s="115"/>
    </row>
    <row r="342" spans="1:148" s="127" customFormat="1" ht="33.75" customHeight="1" x14ac:dyDescent="0.25">
      <c r="A342" s="107" t="s">
        <v>161</v>
      </c>
      <c r="B342" s="136" t="s">
        <v>161</v>
      </c>
      <c r="C342" s="137" t="s">
        <v>104</v>
      </c>
      <c r="D342" s="132" t="s">
        <v>691</v>
      </c>
      <c r="E342" s="132" t="s">
        <v>692</v>
      </c>
      <c r="F342" s="108" t="s">
        <v>693</v>
      </c>
      <c r="G342" s="108" t="s">
        <v>714</v>
      </c>
      <c r="H342" s="108" t="s">
        <v>715</v>
      </c>
      <c r="I342" s="107">
        <v>2800000</v>
      </c>
      <c r="J342" s="108" t="s">
        <v>262</v>
      </c>
      <c r="K342" s="107"/>
      <c r="L342" s="114"/>
      <c r="M342" s="115"/>
    </row>
    <row r="343" spans="1:148" s="127" customFormat="1" ht="22.5" customHeight="1" x14ac:dyDescent="0.25">
      <c r="A343" s="107" t="s">
        <v>161</v>
      </c>
      <c r="B343" s="136" t="s">
        <v>161</v>
      </c>
      <c r="C343" s="111" t="s">
        <v>1351</v>
      </c>
      <c r="D343" s="113" t="s">
        <v>1505</v>
      </c>
      <c r="E343" s="113" t="s">
        <v>1506</v>
      </c>
      <c r="F343" s="108" t="s">
        <v>1507</v>
      </c>
      <c r="G343" s="108" t="s">
        <v>689</v>
      </c>
      <c r="H343" s="228"/>
      <c r="I343" s="107">
        <v>2050200</v>
      </c>
      <c r="J343" s="138" t="s">
        <v>1354</v>
      </c>
      <c r="K343" s="107">
        <v>2</v>
      </c>
      <c r="L343" s="209"/>
      <c r="M343" s="115"/>
      <c r="ER343" s="169"/>
    </row>
    <row r="344" spans="1:148" s="127" customFormat="1" ht="33.75" customHeight="1" x14ac:dyDescent="0.25">
      <c r="A344" s="107" t="s">
        <v>161</v>
      </c>
      <c r="B344" s="136" t="s">
        <v>161</v>
      </c>
      <c r="C344" s="111" t="s">
        <v>1351</v>
      </c>
      <c r="D344" s="110" t="s">
        <v>1502</v>
      </c>
      <c r="E344" s="113" t="s">
        <v>1503</v>
      </c>
      <c r="F344" s="108" t="s">
        <v>1504</v>
      </c>
      <c r="G344" s="108" t="s">
        <v>705</v>
      </c>
      <c r="H344" s="228"/>
      <c r="I344" s="107">
        <v>2050200</v>
      </c>
      <c r="J344" s="138" t="s">
        <v>1354</v>
      </c>
      <c r="K344" s="107">
        <v>2</v>
      </c>
      <c r="L344" s="209"/>
      <c r="M344" s="115"/>
    </row>
    <row r="345" spans="1:148" s="127" customFormat="1" ht="33.75" customHeight="1" x14ac:dyDescent="0.25">
      <c r="A345" s="107" t="s">
        <v>161</v>
      </c>
      <c r="B345" s="136" t="s">
        <v>161</v>
      </c>
      <c r="C345" s="111" t="s">
        <v>1351</v>
      </c>
      <c r="D345" s="110" t="s">
        <v>1508</v>
      </c>
      <c r="E345" s="113" t="s">
        <v>1509</v>
      </c>
      <c r="F345" s="212" t="s">
        <v>1510</v>
      </c>
      <c r="G345" s="212" t="s">
        <v>1511</v>
      </c>
      <c r="H345" s="234"/>
      <c r="I345" s="107">
        <v>2050200</v>
      </c>
      <c r="J345" s="138" t="s">
        <v>1354</v>
      </c>
      <c r="K345" s="107">
        <v>1</v>
      </c>
      <c r="L345" s="209"/>
      <c r="M345" s="115"/>
    </row>
    <row r="346" spans="1:148" s="127" customFormat="1" ht="22.5" customHeight="1" x14ac:dyDescent="0.25">
      <c r="A346" s="107" t="s">
        <v>161</v>
      </c>
      <c r="B346" s="136" t="s">
        <v>161</v>
      </c>
      <c r="C346" s="137" t="s">
        <v>1355</v>
      </c>
      <c r="D346" s="110">
        <v>290029007</v>
      </c>
      <c r="E346" s="110" t="s">
        <v>1522</v>
      </c>
      <c r="F346" s="164" t="s">
        <v>1523</v>
      </c>
      <c r="G346" s="164" t="s">
        <v>161</v>
      </c>
      <c r="H346" s="232"/>
      <c r="I346" s="114">
        <v>2050200</v>
      </c>
      <c r="J346" s="138" t="s">
        <v>1354</v>
      </c>
      <c r="K346" s="107">
        <v>6</v>
      </c>
      <c r="L346" s="114"/>
      <c r="M346" s="115"/>
    </row>
    <row r="347" spans="1:148" s="127" customFormat="1" ht="22.5" customHeight="1" x14ac:dyDescent="0.25">
      <c r="A347" s="107" t="s">
        <v>161</v>
      </c>
      <c r="B347" s="136" t="s">
        <v>161</v>
      </c>
      <c r="C347" s="137" t="s">
        <v>1355</v>
      </c>
      <c r="D347" s="110">
        <v>290029007</v>
      </c>
      <c r="E347" s="110" t="s">
        <v>1522</v>
      </c>
      <c r="F347" s="164" t="s">
        <v>1523</v>
      </c>
      <c r="G347" s="164" t="s">
        <v>1518</v>
      </c>
      <c r="H347" s="232"/>
      <c r="I347" s="114">
        <v>2050200</v>
      </c>
      <c r="J347" s="138" t="s">
        <v>1354</v>
      </c>
      <c r="K347" s="107">
        <v>2</v>
      </c>
      <c r="L347" s="114"/>
      <c r="M347" s="115"/>
    </row>
    <row r="348" spans="1:148" s="127" customFormat="1" ht="33.75" customHeight="1" x14ac:dyDescent="0.25">
      <c r="A348" s="107" t="s">
        <v>161</v>
      </c>
      <c r="B348" s="136" t="s">
        <v>161</v>
      </c>
      <c r="C348" s="137" t="s">
        <v>1355</v>
      </c>
      <c r="D348" s="110">
        <v>299329933</v>
      </c>
      <c r="E348" s="110" t="s">
        <v>1527</v>
      </c>
      <c r="F348" s="164" t="s">
        <v>1528</v>
      </c>
      <c r="G348" s="164" t="s">
        <v>161</v>
      </c>
      <c r="H348" s="232"/>
      <c r="I348" s="114">
        <v>2050200</v>
      </c>
      <c r="J348" s="138" t="s">
        <v>1354</v>
      </c>
      <c r="K348" s="107">
        <v>3</v>
      </c>
      <c r="L348" s="114"/>
      <c r="M348" s="115"/>
    </row>
    <row r="349" spans="1:148" s="127" customFormat="1" ht="22.5" customHeight="1" x14ac:dyDescent="0.25">
      <c r="A349" s="107" t="s">
        <v>161</v>
      </c>
      <c r="B349" s="136" t="s">
        <v>161</v>
      </c>
      <c r="C349" s="137" t="s">
        <v>1355</v>
      </c>
      <c r="D349" s="110">
        <v>299429946</v>
      </c>
      <c r="E349" s="110" t="s">
        <v>1529</v>
      </c>
      <c r="F349" s="164" t="s">
        <v>1530</v>
      </c>
      <c r="G349" s="164" t="s">
        <v>698</v>
      </c>
      <c r="H349" s="232"/>
      <c r="I349" s="114">
        <v>2050200</v>
      </c>
      <c r="J349" s="138" t="s">
        <v>1354</v>
      </c>
      <c r="K349" s="107">
        <v>3</v>
      </c>
      <c r="L349" s="114"/>
      <c r="M349" s="115"/>
    </row>
    <row r="350" spans="1:148" s="127" customFormat="1" ht="11.25" x14ac:dyDescent="0.25">
      <c r="A350" s="107" t="s">
        <v>161</v>
      </c>
      <c r="B350" s="136" t="s">
        <v>161</v>
      </c>
      <c r="C350" s="137" t="s">
        <v>1355</v>
      </c>
      <c r="D350" s="110">
        <v>299429946</v>
      </c>
      <c r="E350" s="110" t="s">
        <v>1529</v>
      </c>
      <c r="F350" s="164" t="s">
        <v>1530</v>
      </c>
      <c r="G350" s="164" t="s">
        <v>1518</v>
      </c>
      <c r="H350" s="232"/>
      <c r="I350" s="114">
        <v>2050200</v>
      </c>
      <c r="J350" s="138" t="s">
        <v>1354</v>
      </c>
      <c r="K350" s="107">
        <v>2</v>
      </c>
      <c r="L350" s="114"/>
      <c r="M350" s="115"/>
    </row>
    <row r="351" spans="1:148" s="127" customFormat="1" ht="33.75" customHeight="1" x14ac:dyDescent="0.25">
      <c r="A351" s="107" t="s">
        <v>161</v>
      </c>
      <c r="B351" s="136" t="s">
        <v>161</v>
      </c>
      <c r="C351" s="137" t="s">
        <v>1355</v>
      </c>
      <c r="D351" s="110">
        <v>299429946</v>
      </c>
      <c r="E351" s="110" t="s">
        <v>1529</v>
      </c>
      <c r="F351" s="164" t="s">
        <v>1530</v>
      </c>
      <c r="G351" s="164" t="s">
        <v>707</v>
      </c>
      <c r="H351" s="232"/>
      <c r="I351" s="114">
        <v>2050200</v>
      </c>
      <c r="J351" s="138" t="s">
        <v>1354</v>
      </c>
      <c r="K351" s="107">
        <v>2</v>
      </c>
      <c r="L351" s="114"/>
      <c r="M351" s="115"/>
    </row>
    <row r="352" spans="1:148" s="127" customFormat="1" ht="22.5" customHeight="1" x14ac:dyDescent="0.25">
      <c r="A352" s="107" t="s">
        <v>161</v>
      </c>
      <c r="B352" s="136" t="s">
        <v>161</v>
      </c>
      <c r="C352" s="137" t="s">
        <v>1355</v>
      </c>
      <c r="D352" s="110">
        <v>299429946</v>
      </c>
      <c r="E352" s="110" t="s">
        <v>1529</v>
      </c>
      <c r="F352" s="164" t="s">
        <v>1530</v>
      </c>
      <c r="G352" s="164" t="s">
        <v>689</v>
      </c>
      <c r="H352" s="232"/>
      <c r="I352" s="114">
        <v>2050200</v>
      </c>
      <c r="J352" s="138" t="s">
        <v>1354</v>
      </c>
      <c r="K352" s="107">
        <v>1</v>
      </c>
      <c r="L352" s="114"/>
      <c r="M352" s="115"/>
    </row>
    <row r="353" spans="1:148" s="127" customFormat="1" ht="11.25" customHeight="1" x14ac:dyDescent="0.25">
      <c r="A353" s="107" t="s">
        <v>161</v>
      </c>
      <c r="B353" s="136" t="s">
        <v>161</v>
      </c>
      <c r="C353" s="137" t="s">
        <v>1355</v>
      </c>
      <c r="D353" s="110">
        <v>299429946</v>
      </c>
      <c r="E353" s="110" t="s">
        <v>1529</v>
      </c>
      <c r="F353" s="164" t="s">
        <v>1530</v>
      </c>
      <c r="G353" s="164" t="s">
        <v>1511</v>
      </c>
      <c r="H353" s="232"/>
      <c r="I353" s="114">
        <v>2050200</v>
      </c>
      <c r="J353" s="138" t="s">
        <v>1354</v>
      </c>
      <c r="K353" s="107">
        <v>2</v>
      </c>
      <c r="L353" s="114"/>
      <c r="M353" s="115"/>
    </row>
    <row r="354" spans="1:148" s="127" customFormat="1" ht="11.25" customHeight="1" x14ac:dyDescent="0.25">
      <c r="A354" s="107" t="s">
        <v>161</v>
      </c>
      <c r="B354" s="136" t="s">
        <v>161</v>
      </c>
      <c r="C354" s="137" t="s">
        <v>1355</v>
      </c>
      <c r="D354" s="110">
        <v>299429946</v>
      </c>
      <c r="E354" s="110" t="s">
        <v>1529</v>
      </c>
      <c r="F354" s="164" t="s">
        <v>1530</v>
      </c>
      <c r="G354" s="164" t="s">
        <v>161</v>
      </c>
      <c r="H354" s="232"/>
      <c r="I354" s="114">
        <v>2050200</v>
      </c>
      <c r="J354" s="138" t="s">
        <v>1354</v>
      </c>
      <c r="K354" s="107">
        <v>6</v>
      </c>
      <c r="L354" s="114"/>
      <c r="M354" s="115"/>
    </row>
    <row r="355" spans="1:148" s="127" customFormat="1" ht="22.5" customHeight="1" x14ac:dyDescent="0.25">
      <c r="A355" s="107" t="s">
        <v>161</v>
      </c>
      <c r="B355" s="136" t="s">
        <v>161</v>
      </c>
      <c r="C355" s="137" t="s">
        <v>1355</v>
      </c>
      <c r="D355" s="110">
        <v>299429946</v>
      </c>
      <c r="E355" s="110" t="s">
        <v>1529</v>
      </c>
      <c r="F355" s="164" t="s">
        <v>1530</v>
      </c>
      <c r="G355" s="164" t="s">
        <v>1532</v>
      </c>
      <c r="H355" s="232"/>
      <c r="I355" s="114">
        <v>2050200</v>
      </c>
      <c r="J355" s="138" t="s">
        <v>1354</v>
      </c>
      <c r="K355" s="107">
        <v>1</v>
      </c>
      <c r="L355" s="114"/>
      <c r="M355" s="115"/>
    </row>
    <row r="356" spans="1:148" s="127" customFormat="1" ht="22.5" customHeight="1" x14ac:dyDescent="0.25">
      <c r="A356" s="107" t="s">
        <v>161</v>
      </c>
      <c r="B356" s="136" t="s">
        <v>161</v>
      </c>
      <c r="C356" s="137" t="s">
        <v>1355</v>
      </c>
      <c r="D356" s="110">
        <v>301030103</v>
      </c>
      <c r="E356" s="110" t="s">
        <v>1516</v>
      </c>
      <c r="F356" s="164" t="s">
        <v>1517</v>
      </c>
      <c r="G356" s="164" t="s">
        <v>161</v>
      </c>
      <c r="H356" s="232"/>
      <c r="I356" s="114">
        <v>2050200</v>
      </c>
      <c r="J356" s="138" t="s">
        <v>1354</v>
      </c>
      <c r="K356" s="107">
        <v>0.7</v>
      </c>
      <c r="L356" s="114"/>
      <c r="M356" s="115"/>
    </row>
    <row r="357" spans="1:148" s="127" customFormat="1" ht="22.5" customHeight="1" x14ac:dyDescent="0.25">
      <c r="A357" s="107" t="s">
        <v>161</v>
      </c>
      <c r="B357" s="136" t="s">
        <v>161</v>
      </c>
      <c r="C357" s="137" t="s">
        <v>1355</v>
      </c>
      <c r="D357" s="110">
        <v>301030103</v>
      </c>
      <c r="E357" s="110" t="s">
        <v>1516</v>
      </c>
      <c r="F357" s="164" t="s">
        <v>1517</v>
      </c>
      <c r="G357" s="164" t="s">
        <v>1518</v>
      </c>
      <c r="H357" s="232"/>
      <c r="I357" s="114">
        <v>2050200</v>
      </c>
      <c r="J357" s="138" t="s">
        <v>1354</v>
      </c>
      <c r="K357" s="107">
        <v>0.7</v>
      </c>
      <c r="L357" s="114"/>
      <c r="M357" s="115"/>
    </row>
    <row r="358" spans="1:148" s="127" customFormat="1" ht="33.75" customHeight="1" x14ac:dyDescent="0.25">
      <c r="A358" s="107" t="s">
        <v>161</v>
      </c>
      <c r="B358" s="136" t="s">
        <v>161</v>
      </c>
      <c r="C358" s="137" t="s">
        <v>1355</v>
      </c>
      <c r="D358" s="110">
        <v>301030103</v>
      </c>
      <c r="E358" s="110" t="s">
        <v>1516</v>
      </c>
      <c r="F358" s="164" t="s">
        <v>1517</v>
      </c>
      <c r="G358" s="164" t="s">
        <v>1511</v>
      </c>
      <c r="H358" s="232"/>
      <c r="I358" s="114">
        <v>2050200</v>
      </c>
      <c r="J358" s="138" t="s">
        <v>1354</v>
      </c>
      <c r="K358" s="107">
        <v>0.7</v>
      </c>
      <c r="L358" s="114"/>
      <c r="M358" s="115"/>
    </row>
    <row r="359" spans="1:148" s="127" customFormat="1" ht="22.5" x14ac:dyDescent="0.25">
      <c r="A359" s="107" t="s">
        <v>161</v>
      </c>
      <c r="B359" s="136" t="s">
        <v>161</v>
      </c>
      <c r="C359" s="137" t="s">
        <v>1355</v>
      </c>
      <c r="D359" s="110">
        <v>310931096</v>
      </c>
      <c r="E359" s="110" t="s">
        <v>1524</v>
      </c>
      <c r="F359" s="164" t="s">
        <v>1525</v>
      </c>
      <c r="G359" s="164" t="s">
        <v>712</v>
      </c>
      <c r="H359" s="232"/>
      <c r="I359" s="114">
        <v>2050200</v>
      </c>
      <c r="J359" s="138" t="s">
        <v>1354</v>
      </c>
      <c r="K359" s="107">
        <v>2</v>
      </c>
      <c r="L359" s="114"/>
      <c r="M359" s="115"/>
    </row>
    <row r="360" spans="1:148" s="127" customFormat="1" ht="11.25" customHeight="1" x14ac:dyDescent="0.25">
      <c r="A360" s="107" t="s">
        <v>161</v>
      </c>
      <c r="B360" s="136" t="s">
        <v>161</v>
      </c>
      <c r="C360" s="137" t="s">
        <v>1355</v>
      </c>
      <c r="D360" s="110">
        <v>310931096</v>
      </c>
      <c r="E360" s="110" t="s">
        <v>1524</v>
      </c>
      <c r="F360" s="164" t="s">
        <v>1525</v>
      </c>
      <c r="G360" s="164" t="s">
        <v>1518</v>
      </c>
      <c r="H360" s="232"/>
      <c r="I360" s="114">
        <v>2050200</v>
      </c>
      <c r="J360" s="138" t="s">
        <v>1354</v>
      </c>
      <c r="K360" s="107">
        <v>1</v>
      </c>
      <c r="L360" s="114"/>
      <c r="M360" s="115"/>
    </row>
    <row r="361" spans="1:148" s="127" customFormat="1" ht="22.5" customHeight="1" x14ac:dyDescent="0.25">
      <c r="A361" s="107" t="s">
        <v>161</v>
      </c>
      <c r="B361" s="136" t="s">
        <v>161</v>
      </c>
      <c r="C361" s="137" t="s">
        <v>1355</v>
      </c>
      <c r="D361" s="110">
        <v>327632763</v>
      </c>
      <c r="E361" s="110" t="s">
        <v>1514</v>
      </c>
      <c r="F361" s="164" t="s">
        <v>1515</v>
      </c>
      <c r="G361" s="164" t="s">
        <v>161</v>
      </c>
      <c r="H361" s="232"/>
      <c r="I361" s="114">
        <v>2050200</v>
      </c>
      <c r="J361" s="138" t="s">
        <v>1354</v>
      </c>
      <c r="K361" s="107">
        <v>1</v>
      </c>
      <c r="L361" s="114"/>
      <c r="M361" s="115"/>
    </row>
    <row r="362" spans="1:148" s="169" customFormat="1" ht="22.5" x14ac:dyDescent="0.25">
      <c r="A362" s="107" t="s">
        <v>161</v>
      </c>
      <c r="B362" s="136" t="s">
        <v>161</v>
      </c>
      <c r="C362" s="137" t="s">
        <v>1355</v>
      </c>
      <c r="D362" s="113">
        <v>376837683</v>
      </c>
      <c r="E362" s="113" t="s">
        <v>1519</v>
      </c>
      <c r="F362" s="108" t="s">
        <v>1520</v>
      </c>
      <c r="G362" s="108" t="s">
        <v>161</v>
      </c>
      <c r="H362" s="228"/>
      <c r="I362" s="107">
        <v>2050200</v>
      </c>
      <c r="J362" s="138" t="s">
        <v>1354</v>
      </c>
      <c r="K362" s="107">
        <v>1.5</v>
      </c>
      <c r="L362" s="209"/>
      <c r="M362" s="115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  <c r="BV362" s="127"/>
      <c r="BW362" s="127"/>
      <c r="BX362" s="127"/>
      <c r="BY362" s="127"/>
      <c r="BZ362" s="127"/>
      <c r="CA362" s="127"/>
      <c r="CB362" s="127"/>
      <c r="CC362" s="127"/>
      <c r="CD362" s="127"/>
      <c r="CE362" s="127"/>
      <c r="CF362" s="127"/>
      <c r="CG362" s="127"/>
      <c r="CH362" s="127"/>
      <c r="CI362" s="127"/>
      <c r="CJ362" s="127"/>
      <c r="CK362" s="127"/>
      <c r="CL362" s="127"/>
      <c r="CM362" s="127"/>
      <c r="CN362" s="127"/>
      <c r="CO362" s="127"/>
      <c r="CP362" s="127"/>
      <c r="CQ362" s="127"/>
      <c r="CR362" s="127"/>
      <c r="CS362" s="127"/>
      <c r="CT362" s="127"/>
      <c r="CU362" s="127"/>
      <c r="CV362" s="127"/>
      <c r="CW362" s="127"/>
      <c r="CX362" s="127"/>
      <c r="CY362" s="127"/>
      <c r="CZ362" s="127"/>
      <c r="DA362" s="127"/>
      <c r="DB362" s="127"/>
      <c r="DC362" s="127"/>
      <c r="DD362" s="127"/>
      <c r="DE362" s="127"/>
      <c r="DF362" s="127"/>
      <c r="DG362" s="127"/>
      <c r="DH362" s="127"/>
      <c r="DI362" s="127"/>
      <c r="DJ362" s="127"/>
      <c r="DK362" s="127"/>
      <c r="DL362" s="127"/>
      <c r="DM362" s="127"/>
      <c r="DN362" s="127"/>
      <c r="DO362" s="127"/>
      <c r="DP362" s="127"/>
      <c r="DQ362" s="127"/>
      <c r="DR362" s="127"/>
      <c r="DS362" s="127"/>
      <c r="DT362" s="127"/>
      <c r="DU362" s="127"/>
      <c r="DV362" s="127"/>
      <c r="DW362" s="127"/>
      <c r="DX362" s="127"/>
      <c r="DY362" s="127"/>
      <c r="DZ362" s="127"/>
      <c r="EA362" s="127"/>
      <c r="EB362" s="127"/>
      <c r="EC362" s="127"/>
      <c r="ED362" s="127"/>
      <c r="EE362" s="127"/>
      <c r="EF362" s="127"/>
      <c r="EG362" s="127"/>
      <c r="EH362" s="127"/>
      <c r="EI362" s="127"/>
      <c r="EJ362" s="127"/>
      <c r="EK362" s="127"/>
      <c r="EL362" s="127"/>
      <c r="EM362" s="127"/>
      <c r="EN362" s="127"/>
      <c r="EO362" s="127"/>
      <c r="EP362" s="127"/>
      <c r="EQ362" s="127"/>
      <c r="ER362" s="127"/>
    </row>
    <row r="363" spans="1:148" s="169" customFormat="1" ht="22.5" x14ac:dyDescent="0.25">
      <c r="A363" s="107" t="s">
        <v>161</v>
      </c>
      <c r="B363" s="136" t="s">
        <v>161</v>
      </c>
      <c r="C363" s="137" t="s">
        <v>1355</v>
      </c>
      <c r="D363" s="113">
        <v>376837683</v>
      </c>
      <c r="E363" s="113" t="s">
        <v>1519</v>
      </c>
      <c r="F363" s="108" t="s">
        <v>1520</v>
      </c>
      <c r="G363" s="108" t="s">
        <v>1521</v>
      </c>
      <c r="H363" s="228"/>
      <c r="I363" s="107">
        <v>2050200</v>
      </c>
      <c r="J363" s="138" t="s">
        <v>1354</v>
      </c>
      <c r="K363" s="107">
        <v>0.5</v>
      </c>
      <c r="L363" s="209"/>
      <c r="M363" s="115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  <c r="CW363" s="127"/>
      <c r="CX363" s="127"/>
      <c r="CY363" s="127"/>
      <c r="CZ363" s="127"/>
      <c r="DA363" s="127"/>
      <c r="DB363" s="127"/>
      <c r="DC363" s="127"/>
      <c r="DD363" s="127"/>
      <c r="DE363" s="127"/>
      <c r="DF363" s="127"/>
      <c r="DG363" s="127"/>
      <c r="DH363" s="127"/>
      <c r="DI363" s="127"/>
      <c r="DJ363" s="127"/>
      <c r="DK363" s="127"/>
      <c r="DL363" s="127"/>
      <c r="DM363" s="127"/>
      <c r="DN363" s="127"/>
      <c r="DO363" s="127"/>
      <c r="DP363" s="127"/>
      <c r="DQ363" s="127"/>
      <c r="DR363" s="127"/>
      <c r="DS363" s="127"/>
      <c r="DT363" s="127"/>
      <c r="DU363" s="127"/>
      <c r="DV363" s="127"/>
      <c r="DW363" s="127"/>
      <c r="DX363" s="127"/>
      <c r="DY363" s="127"/>
      <c r="DZ363" s="127"/>
      <c r="EA363" s="127"/>
      <c r="EB363" s="127"/>
      <c r="EC363" s="127"/>
      <c r="ED363" s="127"/>
      <c r="EE363" s="127"/>
      <c r="EF363" s="127"/>
      <c r="EG363" s="127"/>
      <c r="EH363" s="127"/>
      <c r="EI363" s="127"/>
      <c r="EJ363" s="127"/>
      <c r="EK363" s="127"/>
      <c r="EL363" s="127"/>
      <c r="EM363" s="127"/>
      <c r="EN363" s="127"/>
      <c r="EO363" s="127"/>
      <c r="EP363" s="127"/>
      <c r="EQ363" s="127"/>
      <c r="ER363" s="127"/>
    </row>
    <row r="364" spans="1:148" s="169" customFormat="1" ht="22.5" x14ac:dyDescent="0.25">
      <c r="A364" s="107" t="s">
        <v>161</v>
      </c>
      <c r="B364" s="136" t="s">
        <v>161</v>
      </c>
      <c r="C364" s="137" t="s">
        <v>1355</v>
      </c>
      <c r="D364" s="113">
        <v>376837683</v>
      </c>
      <c r="E364" s="113" t="s">
        <v>1519</v>
      </c>
      <c r="F364" s="108" t="s">
        <v>1520</v>
      </c>
      <c r="G364" s="108" t="s">
        <v>1511</v>
      </c>
      <c r="H364" s="228"/>
      <c r="I364" s="107">
        <v>2050200</v>
      </c>
      <c r="J364" s="138" t="s">
        <v>1354</v>
      </c>
      <c r="K364" s="107">
        <v>1</v>
      </c>
      <c r="L364" s="209"/>
      <c r="M364" s="115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7"/>
      <c r="AW364" s="127"/>
      <c r="AX364" s="127"/>
      <c r="AY364" s="127"/>
      <c r="AZ364" s="127"/>
      <c r="BA364" s="127"/>
      <c r="BB364" s="127"/>
      <c r="BC364" s="127"/>
      <c r="BD364" s="127"/>
      <c r="BE364" s="127"/>
      <c r="BF364" s="127"/>
      <c r="BG364" s="127"/>
      <c r="BH364" s="127"/>
      <c r="BI364" s="127"/>
      <c r="BJ364" s="127"/>
      <c r="BK364" s="127"/>
      <c r="BL364" s="127"/>
      <c r="BM364" s="127"/>
      <c r="BN364" s="127"/>
      <c r="BO364" s="127"/>
      <c r="BP364" s="127"/>
      <c r="BQ364" s="127"/>
      <c r="BR364" s="127"/>
      <c r="BS364" s="127"/>
      <c r="BT364" s="127"/>
      <c r="BU364" s="127"/>
      <c r="BV364" s="127"/>
      <c r="BW364" s="127"/>
      <c r="BX364" s="127"/>
      <c r="BY364" s="127"/>
      <c r="BZ364" s="127"/>
      <c r="CA364" s="127"/>
      <c r="CB364" s="127"/>
      <c r="CC364" s="127"/>
      <c r="CD364" s="127"/>
      <c r="CE364" s="127"/>
      <c r="CF364" s="127"/>
      <c r="CG364" s="127"/>
      <c r="CH364" s="127"/>
      <c r="CI364" s="127"/>
      <c r="CJ364" s="127"/>
      <c r="CK364" s="127"/>
      <c r="CL364" s="127"/>
      <c r="CM364" s="127"/>
      <c r="CN364" s="127"/>
      <c r="CO364" s="127"/>
      <c r="CP364" s="127"/>
      <c r="CQ364" s="127"/>
      <c r="CR364" s="127"/>
      <c r="CS364" s="127"/>
      <c r="CT364" s="127"/>
      <c r="CU364" s="127"/>
      <c r="CV364" s="127"/>
      <c r="CW364" s="127"/>
      <c r="CX364" s="127"/>
      <c r="CY364" s="127"/>
      <c r="CZ364" s="127"/>
      <c r="DA364" s="127"/>
      <c r="DB364" s="127"/>
      <c r="DC364" s="127"/>
      <c r="DD364" s="127"/>
      <c r="DE364" s="127"/>
      <c r="DF364" s="127"/>
      <c r="DG364" s="127"/>
      <c r="DH364" s="127"/>
      <c r="DI364" s="127"/>
      <c r="DJ364" s="127"/>
      <c r="DK364" s="127"/>
      <c r="DL364" s="127"/>
      <c r="DM364" s="127"/>
      <c r="DN364" s="127"/>
      <c r="DO364" s="127"/>
      <c r="DP364" s="127"/>
      <c r="DQ364" s="127"/>
      <c r="DR364" s="127"/>
      <c r="DS364" s="127"/>
      <c r="DT364" s="127"/>
      <c r="DU364" s="127"/>
      <c r="DV364" s="127"/>
      <c r="DW364" s="127"/>
      <c r="DX364" s="127"/>
      <c r="DY364" s="127"/>
      <c r="DZ364" s="127"/>
      <c r="EA364" s="127"/>
      <c r="EB364" s="127"/>
      <c r="EC364" s="127"/>
      <c r="ED364" s="127"/>
      <c r="EE364" s="127"/>
      <c r="EF364" s="127"/>
      <c r="EG364" s="127"/>
      <c r="EH364" s="127"/>
      <c r="EI364" s="127"/>
      <c r="EJ364" s="127"/>
      <c r="EK364" s="127"/>
      <c r="EL364" s="127"/>
      <c r="EM364" s="127"/>
      <c r="EN364" s="127"/>
      <c r="EO364" s="127"/>
      <c r="EP364" s="127"/>
      <c r="EQ364" s="127"/>
      <c r="ER364" s="127"/>
    </row>
    <row r="365" spans="1:148" s="169" customFormat="1" ht="11.25" x14ac:dyDescent="0.25">
      <c r="A365" s="107" t="s">
        <v>161</v>
      </c>
      <c r="B365" s="136" t="s">
        <v>161</v>
      </c>
      <c r="C365" s="137" t="s">
        <v>1355</v>
      </c>
      <c r="D365" s="110">
        <v>377737771</v>
      </c>
      <c r="E365" s="110" t="s">
        <v>1512</v>
      </c>
      <c r="F365" s="108" t="s">
        <v>1513</v>
      </c>
      <c r="G365" s="108" t="s">
        <v>1511</v>
      </c>
      <c r="H365" s="228"/>
      <c r="I365" s="114">
        <v>2050200</v>
      </c>
      <c r="J365" s="138" t="s">
        <v>1354</v>
      </c>
      <c r="K365" s="107">
        <v>1</v>
      </c>
      <c r="L365" s="114"/>
      <c r="M365" s="115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7"/>
      <c r="AW365" s="127"/>
      <c r="AX365" s="127"/>
      <c r="AY365" s="127"/>
      <c r="AZ365" s="127"/>
      <c r="BA365" s="127"/>
      <c r="BB365" s="127"/>
      <c r="BC365" s="127"/>
      <c r="BD365" s="127"/>
      <c r="BE365" s="127"/>
      <c r="BF365" s="127"/>
      <c r="BG365" s="127"/>
      <c r="BH365" s="127"/>
      <c r="BI365" s="127"/>
      <c r="BJ365" s="127"/>
      <c r="BK365" s="127"/>
      <c r="BL365" s="127"/>
      <c r="BM365" s="127"/>
      <c r="BN365" s="127"/>
      <c r="BO365" s="127"/>
      <c r="BP365" s="127"/>
      <c r="BQ365" s="127"/>
      <c r="BR365" s="127"/>
      <c r="BS365" s="127"/>
      <c r="BT365" s="127"/>
      <c r="BU365" s="127"/>
      <c r="BV365" s="127"/>
      <c r="BW365" s="127"/>
      <c r="BX365" s="127"/>
      <c r="BY365" s="127"/>
      <c r="BZ365" s="127"/>
      <c r="CA365" s="127"/>
      <c r="CB365" s="127"/>
      <c r="CC365" s="127"/>
      <c r="CD365" s="127"/>
      <c r="CE365" s="127"/>
      <c r="CF365" s="127"/>
      <c r="CG365" s="127"/>
      <c r="CH365" s="127"/>
      <c r="CI365" s="127"/>
      <c r="CJ365" s="127"/>
      <c r="CK365" s="127"/>
      <c r="CL365" s="127"/>
      <c r="CM365" s="127"/>
      <c r="CN365" s="127"/>
      <c r="CO365" s="127"/>
      <c r="CP365" s="127"/>
      <c r="CQ365" s="127"/>
      <c r="CR365" s="127"/>
      <c r="CS365" s="127"/>
      <c r="CT365" s="127"/>
      <c r="CU365" s="127"/>
      <c r="CV365" s="127"/>
      <c r="CW365" s="127"/>
      <c r="CX365" s="127"/>
      <c r="CY365" s="127"/>
      <c r="CZ365" s="127"/>
      <c r="DA365" s="127"/>
      <c r="DB365" s="127"/>
      <c r="DC365" s="127"/>
      <c r="DD365" s="127"/>
      <c r="DE365" s="127"/>
      <c r="DF365" s="127"/>
      <c r="DG365" s="127"/>
      <c r="DH365" s="127"/>
      <c r="DI365" s="127"/>
      <c r="DJ365" s="127"/>
      <c r="DK365" s="127"/>
      <c r="DL365" s="127"/>
      <c r="DM365" s="127"/>
      <c r="DN365" s="127"/>
      <c r="DO365" s="127"/>
      <c r="DP365" s="127"/>
      <c r="DQ365" s="127"/>
      <c r="DR365" s="127"/>
      <c r="DS365" s="127"/>
      <c r="DT365" s="127"/>
      <c r="DU365" s="127"/>
      <c r="DV365" s="127"/>
      <c r="DW365" s="127"/>
      <c r="DX365" s="127"/>
      <c r="DY365" s="127"/>
      <c r="DZ365" s="127"/>
      <c r="EA365" s="127"/>
      <c r="EB365" s="127"/>
      <c r="EC365" s="127"/>
      <c r="ED365" s="127"/>
      <c r="EE365" s="127"/>
      <c r="EF365" s="127"/>
      <c r="EG365" s="127"/>
      <c r="EH365" s="127"/>
      <c r="EI365" s="127"/>
      <c r="EJ365" s="127"/>
      <c r="EK365" s="127"/>
      <c r="EL365" s="127"/>
      <c r="EM365" s="127"/>
      <c r="EN365" s="127"/>
      <c r="EO365" s="127"/>
      <c r="EP365" s="127"/>
      <c r="EQ365" s="127"/>
      <c r="ER365" s="127"/>
    </row>
    <row r="366" spans="1:148" s="127" customFormat="1" ht="11.25" x14ac:dyDescent="0.25">
      <c r="A366" s="107" t="s">
        <v>161</v>
      </c>
      <c r="B366" s="136" t="s">
        <v>161</v>
      </c>
      <c r="C366" s="137" t="s">
        <v>1355</v>
      </c>
      <c r="D366" s="110">
        <v>377737771</v>
      </c>
      <c r="E366" s="110" t="s">
        <v>1512</v>
      </c>
      <c r="F366" s="108" t="s">
        <v>1513</v>
      </c>
      <c r="G366" s="108" t="s">
        <v>161</v>
      </c>
      <c r="H366" s="228"/>
      <c r="I366" s="114">
        <v>2050200</v>
      </c>
      <c r="J366" s="138" t="s">
        <v>1354</v>
      </c>
      <c r="K366" s="107">
        <v>1</v>
      </c>
      <c r="L366" s="114"/>
      <c r="M366" s="115"/>
    </row>
    <row r="367" spans="1:148" s="127" customFormat="1" ht="11.25" x14ac:dyDescent="0.25">
      <c r="A367" s="107" t="s">
        <v>161</v>
      </c>
      <c r="B367" s="136" t="s">
        <v>161</v>
      </c>
      <c r="C367" s="137" t="s">
        <v>1355</v>
      </c>
      <c r="D367" s="110">
        <v>377737771</v>
      </c>
      <c r="E367" s="110" t="s">
        <v>1512</v>
      </c>
      <c r="F367" s="108" t="s">
        <v>1513</v>
      </c>
      <c r="G367" s="108" t="s">
        <v>710</v>
      </c>
      <c r="H367" s="228"/>
      <c r="I367" s="114">
        <v>2050200</v>
      </c>
      <c r="J367" s="138" t="s">
        <v>1354</v>
      </c>
      <c r="K367" s="213">
        <v>1</v>
      </c>
      <c r="L367" s="114"/>
      <c r="M367" s="115"/>
    </row>
    <row r="368" spans="1:148" s="127" customFormat="1" ht="22.5" x14ac:dyDescent="0.25">
      <c r="A368" s="107" t="s">
        <v>161</v>
      </c>
      <c r="B368" s="136" t="s">
        <v>161</v>
      </c>
      <c r="C368" s="137" t="s">
        <v>163</v>
      </c>
      <c r="D368" s="110" t="s">
        <v>720</v>
      </c>
      <c r="E368" s="113" t="s">
        <v>721</v>
      </c>
      <c r="F368" s="108" t="s">
        <v>722</v>
      </c>
      <c r="G368" s="108" t="s">
        <v>710</v>
      </c>
      <c r="H368" s="108" t="s">
        <v>711</v>
      </c>
      <c r="I368" s="107">
        <v>2550000</v>
      </c>
      <c r="J368" s="108" t="s">
        <v>169</v>
      </c>
      <c r="K368" s="107">
        <v>0.1</v>
      </c>
      <c r="L368" s="114"/>
      <c r="M368" s="115"/>
    </row>
    <row r="369" spans="1:148" s="127" customFormat="1" ht="11.25" x14ac:dyDescent="0.25">
      <c r="A369" s="107" t="s">
        <v>161</v>
      </c>
      <c r="B369" s="136" t="s">
        <v>161</v>
      </c>
      <c r="C369" s="137" t="s">
        <v>146</v>
      </c>
      <c r="D369" s="110">
        <v>301630160</v>
      </c>
      <c r="E369" s="110" t="s">
        <v>148</v>
      </c>
      <c r="F369" s="138" t="s">
        <v>149</v>
      </c>
      <c r="G369" s="164" t="s">
        <v>161</v>
      </c>
      <c r="H369" s="164" t="s">
        <v>746</v>
      </c>
      <c r="I369" s="114">
        <v>2500000</v>
      </c>
      <c r="J369" s="138" t="s">
        <v>154</v>
      </c>
      <c r="K369" s="114"/>
      <c r="L369" s="114" t="s">
        <v>25</v>
      </c>
      <c r="M369" s="226" t="s">
        <v>26</v>
      </c>
    </row>
    <row r="370" spans="1:148" s="127" customFormat="1" ht="11.25" x14ac:dyDescent="0.25">
      <c r="A370" s="107" t="s">
        <v>161</v>
      </c>
      <c r="B370" s="136" t="s">
        <v>161</v>
      </c>
      <c r="C370" s="137" t="s">
        <v>146</v>
      </c>
      <c r="D370" s="110">
        <v>301630160</v>
      </c>
      <c r="E370" s="110" t="s">
        <v>148</v>
      </c>
      <c r="F370" s="138" t="s">
        <v>149</v>
      </c>
      <c r="G370" s="164" t="s">
        <v>161</v>
      </c>
      <c r="H370" s="164" t="s">
        <v>746</v>
      </c>
      <c r="I370" s="114">
        <v>2500000</v>
      </c>
      <c r="J370" s="138" t="s">
        <v>119</v>
      </c>
      <c r="K370" s="114"/>
      <c r="L370" s="114" t="s">
        <v>10</v>
      </c>
      <c r="M370" s="226" t="s">
        <v>11</v>
      </c>
    </row>
    <row r="371" spans="1:148" s="127" customFormat="1" ht="22.5" x14ac:dyDescent="0.25">
      <c r="A371" s="107" t="s">
        <v>161</v>
      </c>
      <c r="B371" s="136" t="s">
        <v>161</v>
      </c>
      <c r="C371" s="137" t="s">
        <v>146</v>
      </c>
      <c r="D371" s="110">
        <v>301630160</v>
      </c>
      <c r="E371" s="110" t="s">
        <v>148</v>
      </c>
      <c r="F371" s="138" t="s">
        <v>149</v>
      </c>
      <c r="G371" s="164" t="s">
        <v>161</v>
      </c>
      <c r="H371" s="164" t="s">
        <v>746</v>
      </c>
      <c r="I371" s="114">
        <v>2510100</v>
      </c>
      <c r="J371" s="138" t="s">
        <v>1678</v>
      </c>
      <c r="K371" s="114"/>
      <c r="L371" s="114" t="s">
        <v>1679</v>
      </c>
      <c r="M371" s="226" t="s">
        <v>1680</v>
      </c>
    </row>
    <row r="372" spans="1:148" s="169" customFormat="1" ht="22.5" x14ac:dyDescent="0.25">
      <c r="A372" s="107" t="s">
        <v>161</v>
      </c>
      <c r="B372" s="136" t="s">
        <v>161</v>
      </c>
      <c r="C372" s="137" t="s">
        <v>146</v>
      </c>
      <c r="D372" s="110">
        <v>361636164</v>
      </c>
      <c r="E372" s="113" t="s">
        <v>716</v>
      </c>
      <c r="F372" s="164" t="s">
        <v>717</v>
      </c>
      <c r="G372" s="164" t="s">
        <v>718</v>
      </c>
      <c r="H372" s="164" t="s">
        <v>719</v>
      </c>
      <c r="I372" s="107">
        <v>2050000</v>
      </c>
      <c r="J372" s="129" t="s">
        <v>152</v>
      </c>
      <c r="K372" s="107">
        <v>1</v>
      </c>
      <c r="L372" s="107"/>
      <c r="M372" s="146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7"/>
      <c r="BU372" s="127"/>
      <c r="BV372" s="127"/>
      <c r="BW372" s="127"/>
      <c r="BX372" s="127"/>
      <c r="BY372" s="127"/>
      <c r="BZ372" s="127"/>
      <c r="CA372" s="127"/>
      <c r="CB372" s="127"/>
      <c r="CC372" s="127"/>
      <c r="CD372" s="127"/>
      <c r="CE372" s="127"/>
      <c r="CF372" s="127"/>
      <c r="CG372" s="127"/>
      <c r="CH372" s="127"/>
      <c r="CI372" s="127"/>
      <c r="CJ372" s="127"/>
      <c r="CK372" s="127"/>
      <c r="CL372" s="127"/>
      <c r="CM372" s="127"/>
      <c r="CN372" s="127"/>
      <c r="CO372" s="127"/>
      <c r="CP372" s="127"/>
      <c r="CQ372" s="127"/>
      <c r="CR372" s="127"/>
      <c r="CS372" s="127"/>
      <c r="CT372" s="127"/>
      <c r="CU372" s="127"/>
      <c r="CV372" s="127"/>
      <c r="CW372" s="127"/>
      <c r="CX372" s="127"/>
      <c r="CY372" s="127"/>
      <c r="CZ372" s="127"/>
      <c r="DA372" s="127"/>
      <c r="DB372" s="127"/>
      <c r="DC372" s="127"/>
      <c r="DD372" s="127"/>
      <c r="DE372" s="127"/>
      <c r="DF372" s="127"/>
      <c r="DG372" s="127"/>
      <c r="DH372" s="127"/>
      <c r="DI372" s="127"/>
      <c r="DJ372" s="127"/>
      <c r="DK372" s="127"/>
      <c r="DL372" s="127"/>
      <c r="DM372" s="127"/>
      <c r="DN372" s="127"/>
      <c r="DO372" s="127"/>
      <c r="DP372" s="127"/>
      <c r="DQ372" s="127"/>
      <c r="DR372" s="127"/>
      <c r="DS372" s="127"/>
      <c r="DT372" s="127"/>
      <c r="DU372" s="127"/>
      <c r="DV372" s="127"/>
      <c r="DW372" s="127"/>
      <c r="DX372" s="127"/>
      <c r="DY372" s="127"/>
      <c r="DZ372" s="127"/>
      <c r="EA372" s="127"/>
      <c r="EB372" s="127"/>
      <c r="EC372" s="127"/>
      <c r="ED372" s="127"/>
      <c r="EE372" s="127"/>
      <c r="EF372" s="127"/>
      <c r="EG372" s="127"/>
      <c r="EH372" s="127"/>
      <c r="EI372" s="127"/>
      <c r="EJ372" s="127"/>
      <c r="EK372" s="127"/>
      <c r="EL372" s="127"/>
      <c r="EM372" s="127"/>
      <c r="EN372" s="127"/>
      <c r="EO372" s="127"/>
      <c r="EP372" s="127"/>
      <c r="EQ372" s="127"/>
      <c r="ER372" s="127"/>
    </row>
    <row r="373" spans="1:148" s="127" customFormat="1" ht="33.75" x14ac:dyDescent="0.25">
      <c r="A373" s="107" t="s">
        <v>161</v>
      </c>
      <c r="B373" s="136" t="s">
        <v>161</v>
      </c>
      <c r="C373" s="137" t="s">
        <v>146</v>
      </c>
      <c r="D373" s="113">
        <v>388938897</v>
      </c>
      <c r="E373" s="113" t="s">
        <v>763</v>
      </c>
      <c r="F373" s="165" t="s">
        <v>764</v>
      </c>
      <c r="G373" s="165" t="s">
        <v>161</v>
      </c>
      <c r="H373" s="165" t="s">
        <v>765</v>
      </c>
      <c r="I373" s="107">
        <v>2050000</v>
      </c>
      <c r="J373" s="165" t="s">
        <v>152</v>
      </c>
      <c r="K373" s="107">
        <v>0.7</v>
      </c>
      <c r="L373" s="119"/>
      <c r="M373" s="155"/>
    </row>
    <row r="374" spans="1:148" s="127" customFormat="1" ht="22.5" x14ac:dyDescent="0.25">
      <c r="A374" s="107" t="s">
        <v>161</v>
      </c>
      <c r="B374" s="136" t="s">
        <v>161</v>
      </c>
      <c r="C374" s="137" t="s">
        <v>146</v>
      </c>
      <c r="D374" s="113">
        <v>395339537</v>
      </c>
      <c r="E374" s="113" t="s">
        <v>747</v>
      </c>
      <c r="F374" s="165" t="s">
        <v>748</v>
      </c>
      <c r="G374" s="165" t="s">
        <v>698</v>
      </c>
      <c r="H374" s="165" t="s">
        <v>749</v>
      </c>
      <c r="I374" s="107">
        <v>2050000</v>
      </c>
      <c r="J374" s="165" t="s">
        <v>152</v>
      </c>
      <c r="K374" s="107">
        <v>0.5</v>
      </c>
      <c r="L374" s="119"/>
      <c r="M374" s="155"/>
    </row>
    <row r="375" spans="1:148" s="127" customFormat="1" ht="11.25" x14ac:dyDescent="0.25">
      <c r="A375" s="107" t="s">
        <v>161</v>
      </c>
      <c r="B375" s="136" t="s">
        <v>161</v>
      </c>
      <c r="C375" s="137" t="s">
        <v>146</v>
      </c>
      <c r="D375" s="113">
        <v>395339537</v>
      </c>
      <c r="E375" s="113" t="s">
        <v>747</v>
      </c>
      <c r="F375" s="165" t="s">
        <v>748</v>
      </c>
      <c r="G375" s="165" t="s">
        <v>698</v>
      </c>
      <c r="H375" s="165" t="s">
        <v>749</v>
      </c>
      <c r="I375" s="107">
        <v>2070000</v>
      </c>
      <c r="J375" s="165" t="s">
        <v>183</v>
      </c>
      <c r="K375" s="107">
        <v>1</v>
      </c>
      <c r="L375" s="119"/>
      <c r="M375" s="155"/>
    </row>
    <row r="376" spans="1:148" s="127" customFormat="1" ht="11.25" x14ac:dyDescent="0.25">
      <c r="A376" s="107" t="s">
        <v>161</v>
      </c>
      <c r="B376" s="136" t="s">
        <v>161</v>
      </c>
      <c r="C376" s="137" t="s">
        <v>146</v>
      </c>
      <c r="D376" s="113">
        <v>397239726</v>
      </c>
      <c r="E376" s="113" t="s">
        <v>743</v>
      </c>
      <c r="F376" s="129" t="s">
        <v>744</v>
      </c>
      <c r="G376" s="129" t="s">
        <v>161</v>
      </c>
      <c r="H376" s="129" t="s">
        <v>745</v>
      </c>
      <c r="I376" s="107">
        <v>2010000</v>
      </c>
      <c r="J376" s="129" t="s">
        <v>110</v>
      </c>
      <c r="K376" s="107">
        <v>2</v>
      </c>
      <c r="L376" s="145"/>
      <c r="M376" s="146"/>
    </row>
    <row r="377" spans="1:148" s="127" customFormat="1" ht="11.25" x14ac:dyDescent="0.25">
      <c r="A377" s="107" t="s">
        <v>161</v>
      </c>
      <c r="B377" s="136" t="s">
        <v>161</v>
      </c>
      <c r="C377" s="137" t="s">
        <v>146</v>
      </c>
      <c r="D377" s="110" t="s">
        <v>842</v>
      </c>
      <c r="E377" s="110" t="s">
        <v>843</v>
      </c>
      <c r="F377" s="134" t="s">
        <v>844</v>
      </c>
      <c r="G377" s="134" t="s">
        <v>161</v>
      </c>
      <c r="H377" s="134" t="s">
        <v>845</v>
      </c>
      <c r="I377" s="107">
        <v>2300000</v>
      </c>
      <c r="J377" s="134" t="s">
        <v>561</v>
      </c>
      <c r="K377" s="107">
        <v>3.44</v>
      </c>
      <c r="L377" s="135"/>
      <c r="M377" s="115"/>
      <c r="ER377" s="169"/>
    </row>
    <row r="378" spans="1:148" s="127" customFormat="1" ht="11.25" x14ac:dyDescent="0.25">
      <c r="A378" s="107" t="s">
        <v>161</v>
      </c>
      <c r="B378" s="136" t="s">
        <v>161</v>
      </c>
      <c r="C378" s="137" t="s">
        <v>146</v>
      </c>
      <c r="D378" s="110" t="s">
        <v>842</v>
      </c>
      <c r="E378" s="110" t="s">
        <v>843</v>
      </c>
      <c r="F378" s="134" t="s">
        <v>844</v>
      </c>
      <c r="G378" s="134" t="s">
        <v>161</v>
      </c>
      <c r="H378" s="134" t="s">
        <v>845</v>
      </c>
      <c r="I378" s="107">
        <v>2310000</v>
      </c>
      <c r="J378" s="134" t="s">
        <v>115</v>
      </c>
      <c r="K378" s="107">
        <v>3</v>
      </c>
      <c r="L378" s="135"/>
      <c r="M378" s="115"/>
    </row>
    <row r="379" spans="1:148" s="127" customFormat="1" ht="22.5" x14ac:dyDescent="0.25">
      <c r="A379" s="107" t="s">
        <v>161</v>
      </c>
      <c r="B379" s="136" t="s">
        <v>161</v>
      </c>
      <c r="C379" s="137" t="s">
        <v>146</v>
      </c>
      <c r="D379" s="110" t="s">
        <v>842</v>
      </c>
      <c r="E379" s="110" t="s">
        <v>843</v>
      </c>
      <c r="F379" s="134" t="s">
        <v>844</v>
      </c>
      <c r="G379" s="134" t="s">
        <v>161</v>
      </c>
      <c r="H379" s="134" t="s">
        <v>845</v>
      </c>
      <c r="I379" s="107">
        <v>2330000</v>
      </c>
      <c r="J379" s="108" t="s">
        <v>846</v>
      </c>
      <c r="K379" s="107">
        <v>2</v>
      </c>
      <c r="L379" s="114"/>
      <c r="M379" s="115"/>
    </row>
    <row r="380" spans="1:148" s="127" customFormat="1" ht="11.25" x14ac:dyDescent="0.25">
      <c r="A380" s="107" t="s">
        <v>161</v>
      </c>
      <c r="B380" s="136" t="s">
        <v>161</v>
      </c>
      <c r="C380" s="137" t="s">
        <v>146</v>
      </c>
      <c r="D380" s="110" t="s">
        <v>842</v>
      </c>
      <c r="E380" s="110" t="s">
        <v>843</v>
      </c>
      <c r="F380" s="134" t="s">
        <v>844</v>
      </c>
      <c r="G380" s="134" t="s">
        <v>161</v>
      </c>
      <c r="H380" s="134" t="s">
        <v>845</v>
      </c>
      <c r="I380" s="107">
        <v>2340000</v>
      </c>
      <c r="J380" s="108" t="s">
        <v>411</v>
      </c>
      <c r="K380" s="107">
        <v>1.6879999999999999</v>
      </c>
      <c r="L380" s="114"/>
      <c r="M380" s="115"/>
    </row>
    <row r="381" spans="1:148" s="127" customFormat="1" ht="11.25" x14ac:dyDescent="0.25">
      <c r="A381" s="107" t="s">
        <v>161</v>
      </c>
      <c r="B381" s="136" t="s">
        <v>161</v>
      </c>
      <c r="C381" s="137" t="s">
        <v>146</v>
      </c>
      <c r="D381" s="110" t="s">
        <v>842</v>
      </c>
      <c r="E381" s="110" t="s">
        <v>843</v>
      </c>
      <c r="F381" s="134" t="s">
        <v>844</v>
      </c>
      <c r="G381" s="134" t="s">
        <v>161</v>
      </c>
      <c r="H381" s="134" t="s">
        <v>845</v>
      </c>
      <c r="I381" s="107">
        <v>2350000</v>
      </c>
      <c r="J381" s="108" t="s">
        <v>841</v>
      </c>
      <c r="K381" s="118">
        <v>2</v>
      </c>
      <c r="L381" s="118"/>
      <c r="M381" s="155"/>
    </row>
    <row r="382" spans="1:148" s="127" customFormat="1" ht="22.5" customHeight="1" x14ac:dyDescent="0.25">
      <c r="A382" s="107" t="s">
        <v>161</v>
      </c>
      <c r="B382" s="136" t="s">
        <v>161</v>
      </c>
      <c r="C382" s="137" t="s">
        <v>146</v>
      </c>
      <c r="D382" s="110" t="s">
        <v>842</v>
      </c>
      <c r="E382" s="110" t="s">
        <v>843</v>
      </c>
      <c r="F382" s="134" t="s">
        <v>844</v>
      </c>
      <c r="G382" s="134" t="s">
        <v>161</v>
      </c>
      <c r="H382" s="134" t="s">
        <v>845</v>
      </c>
      <c r="I382" s="107">
        <v>2360000</v>
      </c>
      <c r="J382" s="134" t="s">
        <v>116</v>
      </c>
      <c r="K382" s="118">
        <v>3</v>
      </c>
      <c r="L382" s="118"/>
      <c r="M382" s="155"/>
    </row>
    <row r="383" spans="1:148" s="127" customFormat="1" ht="11.25" x14ac:dyDescent="0.25">
      <c r="A383" s="107" t="s">
        <v>161</v>
      </c>
      <c r="B383" s="136" t="s">
        <v>161</v>
      </c>
      <c r="C383" s="137" t="s">
        <v>146</v>
      </c>
      <c r="D383" s="110" t="s">
        <v>842</v>
      </c>
      <c r="E383" s="110" t="s">
        <v>843</v>
      </c>
      <c r="F383" s="134" t="s">
        <v>844</v>
      </c>
      <c r="G383" s="134" t="s">
        <v>161</v>
      </c>
      <c r="H383" s="134" t="s">
        <v>845</v>
      </c>
      <c r="I383" s="107">
        <v>2500700</v>
      </c>
      <c r="J383" s="108" t="s">
        <v>120</v>
      </c>
      <c r="K383" s="107"/>
      <c r="L383" s="114"/>
      <c r="M383" s="115"/>
    </row>
    <row r="384" spans="1:148" s="127" customFormat="1" ht="11.25" x14ac:dyDescent="0.25">
      <c r="A384" s="107" t="s">
        <v>161</v>
      </c>
      <c r="B384" s="136" t="s">
        <v>161</v>
      </c>
      <c r="C384" s="137" t="s">
        <v>146</v>
      </c>
      <c r="D384" s="110" t="s">
        <v>842</v>
      </c>
      <c r="E384" s="110" t="s">
        <v>843</v>
      </c>
      <c r="F384" s="134" t="s">
        <v>844</v>
      </c>
      <c r="G384" s="134" t="s">
        <v>161</v>
      </c>
      <c r="H384" s="134" t="s">
        <v>845</v>
      </c>
      <c r="I384" s="107">
        <v>2370000</v>
      </c>
      <c r="J384" s="108" t="s">
        <v>847</v>
      </c>
      <c r="K384" s="107">
        <v>3</v>
      </c>
      <c r="L384" s="114"/>
      <c r="M384" s="115"/>
    </row>
    <row r="385" spans="1:14" s="127" customFormat="1" ht="22.5" customHeight="1" x14ac:dyDescent="0.25">
      <c r="A385" s="107" t="s">
        <v>161</v>
      </c>
      <c r="B385" s="136" t="s">
        <v>161</v>
      </c>
      <c r="C385" s="137" t="s">
        <v>146</v>
      </c>
      <c r="D385" s="113" t="s">
        <v>759</v>
      </c>
      <c r="E385" s="113" t="s">
        <v>760</v>
      </c>
      <c r="F385" s="129" t="s">
        <v>761</v>
      </c>
      <c r="G385" s="129" t="s">
        <v>161</v>
      </c>
      <c r="H385" s="129" t="s">
        <v>762</v>
      </c>
      <c r="I385" s="107">
        <v>2010000</v>
      </c>
      <c r="J385" s="129" t="s">
        <v>110</v>
      </c>
      <c r="K385" s="107">
        <v>1</v>
      </c>
      <c r="L385" s="145"/>
      <c r="M385" s="146"/>
    </row>
    <row r="386" spans="1:14" s="127" customFormat="1" ht="11.25" x14ac:dyDescent="0.25">
      <c r="A386" s="107" t="s">
        <v>161</v>
      </c>
      <c r="B386" s="136" t="s">
        <v>161</v>
      </c>
      <c r="C386" s="137" t="s">
        <v>146</v>
      </c>
      <c r="D386" s="110" t="s">
        <v>837</v>
      </c>
      <c r="E386" s="110" t="s">
        <v>838</v>
      </c>
      <c r="F386" s="134" t="s">
        <v>839</v>
      </c>
      <c r="G386" s="134" t="s">
        <v>161</v>
      </c>
      <c r="H386" s="134" t="s">
        <v>840</v>
      </c>
      <c r="I386" s="107">
        <v>2310000</v>
      </c>
      <c r="J386" s="108" t="s">
        <v>115</v>
      </c>
      <c r="K386" s="107">
        <v>1</v>
      </c>
      <c r="L386" s="114"/>
      <c r="M386" s="115"/>
    </row>
    <row r="387" spans="1:14" s="127" customFormat="1" ht="11.25" x14ac:dyDescent="0.25">
      <c r="A387" s="107" t="s">
        <v>161</v>
      </c>
      <c r="B387" s="136" t="s">
        <v>161</v>
      </c>
      <c r="C387" s="137" t="s">
        <v>146</v>
      </c>
      <c r="D387" s="110" t="s">
        <v>837</v>
      </c>
      <c r="E387" s="110" t="s">
        <v>838</v>
      </c>
      <c r="F387" s="134" t="s">
        <v>839</v>
      </c>
      <c r="G387" s="134" t="s">
        <v>161</v>
      </c>
      <c r="H387" s="134" t="s">
        <v>840</v>
      </c>
      <c r="I387" s="107">
        <v>2350000</v>
      </c>
      <c r="J387" s="108" t="s">
        <v>841</v>
      </c>
      <c r="K387" s="107">
        <v>1</v>
      </c>
      <c r="L387" s="114"/>
      <c r="M387" s="115"/>
    </row>
    <row r="388" spans="1:14" s="127" customFormat="1" ht="22.5" customHeight="1" x14ac:dyDescent="0.25">
      <c r="A388" s="107" t="s">
        <v>161</v>
      </c>
      <c r="B388" s="136" t="s">
        <v>161</v>
      </c>
      <c r="C388" s="111" t="s">
        <v>146</v>
      </c>
      <c r="D388" s="110" t="s">
        <v>504</v>
      </c>
      <c r="E388" s="113" t="s">
        <v>505</v>
      </c>
      <c r="F388" s="108" t="s">
        <v>1684</v>
      </c>
      <c r="G388" s="108" t="s">
        <v>161</v>
      </c>
      <c r="H388" s="108" t="s">
        <v>750</v>
      </c>
      <c r="I388" s="107">
        <v>2010000</v>
      </c>
      <c r="J388" s="108" t="s">
        <v>110</v>
      </c>
      <c r="K388" s="107">
        <v>0.5</v>
      </c>
      <c r="L388" s="114"/>
      <c r="M388" s="115"/>
    </row>
    <row r="389" spans="1:14" s="127" customFormat="1" ht="22.5" customHeight="1" x14ac:dyDescent="0.25">
      <c r="A389" s="107" t="s">
        <v>161</v>
      </c>
      <c r="B389" s="136" t="s">
        <v>161</v>
      </c>
      <c r="C389" s="111" t="s">
        <v>146</v>
      </c>
      <c r="D389" s="110" t="s">
        <v>504</v>
      </c>
      <c r="E389" s="113" t="s">
        <v>505</v>
      </c>
      <c r="F389" s="108" t="s">
        <v>1684</v>
      </c>
      <c r="G389" s="108" t="s">
        <v>161</v>
      </c>
      <c r="H389" s="108" t="s">
        <v>750</v>
      </c>
      <c r="I389" s="107">
        <v>2060000</v>
      </c>
      <c r="J389" s="108" t="s">
        <v>153</v>
      </c>
      <c r="K389" s="107">
        <v>0.5</v>
      </c>
      <c r="L389" s="114"/>
      <c r="M389" s="115"/>
      <c r="N389" s="250"/>
    </row>
    <row r="390" spans="1:14" s="127" customFormat="1" ht="22.5" customHeight="1" x14ac:dyDescent="0.25">
      <c r="A390" s="107" t="s">
        <v>161</v>
      </c>
      <c r="B390" s="136" t="s">
        <v>161</v>
      </c>
      <c r="C390" s="137" t="s">
        <v>146</v>
      </c>
      <c r="D390" s="110" t="s">
        <v>770</v>
      </c>
      <c r="E390" s="113" t="s">
        <v>771</v>
      </c>
      <c r="F390" s="134" t="s">
        <v>772</v>
      </c>
      <c r="G390" s="134" t="s">
        <v>161</v>
      </c>
      <c r="H390" s="134" t="s">
        <v>773</v>
      </c>
      <c r="I390" s="107">
        <v>2050000</v>
      </c>
      <c r="J390" s="108" t="s">
        <v>152</v>
      </c>
      <c r="K390" s="107">
        <v>1.2</v>
      </c>
      <c r="L390" s="114"/>
      <c r="M390" s="115"/>
    </row>
    <row r="391" spans="1:14" s="127" customFormat="1" ht="22.5" x14ac:dyDescent="0.25">
      <c r="A391" s="107" t="s">
        <v>161</v>
      </c>
      <c r="B391" s="136" t="s">
        <v>161</v>
      </c>
      <c r="C391" s="137" t="s">
        <v>146</v>
      </c>
      <c r="D391" s="110" t="s">
        <v>770</v>
      </c>
      <c r="E391" s="113" t="s">
        <v>771</v>
      </c>
      <c r="F391" s="134" t="s">
        <v>772</v>
      </c>
      <c r="G391" s="134" t="s">
        <v>161</v>
      </c>
      <c r="H391" s="134" t="s">
        <v>773</v>
      </c>
      <c r="I391" s="107">
        <v>2070000</v>
      </c>
      <c r="J391" s="134" t="s">
        <v>183</v>
      </c>
      <c r="K391" s="107">
        <v>2</v>
      </c>
      <c r="L391" s="135"/>
      <c r="M391" s="115"/>
    </row>
    <row r="392" spans="1:14" s="127" customFormat="1" ht="22.5" customHeight="1" x14ac:dyDescent="0.25">
      <c r="A392" s="107" t="s">
        <v>161</v>
      </c>
      <c r="B392" s="136" t="s">
        <v>161</v>
      </c>
      <c r="C392" s="137" t="s">
        <v>146</v>
      </c>
      <c r="D392" s="110" t="s">
        <v>770</v>
      </c>
      <c r="E392" s="113" t="s">
        <v>771</v>
      </c>
      <c r="F392" s="160" t="s">
        <v>772</v>
      </c>
      <c r="G392" s="134" t="s">
        <v>161</v>
      </c>
      <c r="H392" s="134" t="s">
        <v>773</v>
      </c>
      <c r="I392" s="107">
        <v>2160000</v>
      </c>
      <c r="J392" s="134" t="s">
        <v>306</v>
      </c>
      <c r="K392" s="107">
        <v>1</v>
      </c>
      <c r="L392" s="135"/>
      <c r="M392" s="115"/>
    </row>
    <row r="393" spans="1:14" s="127" customFormat="1" ht="11.25" x14ac:dyDescent="0.25">
      <c r="A393" s="107" t="s">
        <v>161</v>
      </c>
      <c r="B393" s="136" t="s">
        <v>161</v>
      </c>
      <c r="C393" s="111" t="s">
        <v>146</v>
      </c>
      <c r="D393" s="110" t="s">
        <v>751</v>
      </c>
      <c r="E393" s="113" t="s">
        <v>752</v>
      </c>
      <c r="F393" s="108" t="s">
        <v>753</v>
      </c>
      <c r="G393" s="108" t="s">
        <v>161</v>
      </c>
      <c r="H393" s="108" t="s">
        <v>754</v>
      </c>
      <c r="I393" s="107">
        <v>2010000</v>
      </c>
      <c r="J393" s="108" t="s">
        <v>110</v>
      </c>
      <c r="K393" s="107">
        <v>1</v>
      </c>
      <c r="L393" s="114"/>
      <c r="M393" s="115"/>
    </row>
    <row r="394" spans="1:14" s="127" customFormat="1" ht="22.5" x14ac:dyDescent="0.25">
      <c r="A394" s="107" t="s">
        <v>161</v>
      </c>
      <c r="B394" s="136" t="s">
        <v>161</v>
      </c>
      <c r="C394" s="137" t="s">
        <v>146</v>
      </c>
      <c r="D394" s="113" t="s">
        <v>739</v>
      </c>
      <c r="E394" s="113" t="s">
        <v>740</v>
      </c>
      <c r="F394" s="166" t="s">
        <v>741</v>
      </c>
      <c r="G394" s="167" t="s">
        <v>689</v>
      </c>
      <c r="H394" s="167" t="s">
        <v>742</v>
      </c>
      <c r="I394" s="107">
        <v>2040000</v>
      </c>
      <c r="J394" s="129" t="s">
        <v>151</v>
      </c>
      <c r="K394" s="107">
        <v>1</v>
      </c>
      <c r="L394" s="145"/>
      <c r="M394" s="146"/>
    </row>
    <row r="395" spans="1:14" s="127" customFormat="1" ht="11.25" x14ac:dyDescent="0.25">
      <c r="A395" s="107" t="s">
        <v>161</v>
      </c>
      <c r="B395" s="136" t="s">
        <v>161</v>
      </c>
      <c r="C395" s="137" t="s">
        <v>146</v>
      </c>
      <c r="D395" s="110" t="s">
        <v>848</v>
      </c>
      <c r="E395" s="110" t="s">
        <v>849</v>
      </c>
      <c r="F395" s="134" t="s">
        <v>850</v>
      </c>
      <c r="G395" s="134" t="s">
        <v>851</v>
      </c>
      <c r="H395" s="134" t="s">
        <v>852</v>
      </c>
      <c r="I395" s="107">
        <v>2170000</v>
      </c>
      <c r="J395" s="108" t="s">
        <v>853</v>
      </c>
      <c r="K395" s="107">
        <v>1</v>
      </c>
      <c r="L395" s="114"/>
      <c r="M395" s="115"/>
    </row>
    <row r="396" spans="1:14" s="127" customFormat="1" ht="22.5" x14ac:dyDescent="0.25">
      <c r="A396" s="107" t="s">
        <v>161</v>
      </c>
      <c r="B396" s="136" t="s">
        <v>161</v>
      </c>
      <c r="C396" s="137" t="s">
        <v>146</v>
      </c>
      <c r="D396" s="110" t="s">
        <v>848</v>
      </c>
      <c r="E396" s="110" t="s">
        <v>849</v>
      </c>
      <c r="F396" s="134" t="s">
        <v>850</v>
      </c>
      <c r="G396" s="134" t="s">
        <v>1708</v>
      </c>
      <c r="H396" s="134" t="s">
        <v>1709</v>
      </c>
      <c r="I396" s="107">
        <v>2170000</v>
      </c>
      <c r="J396" s="108" t="s">
        <v>112</v>
      </c>
      <c r="K396" s="107">
        <v>0.5</v>
      </c>
      <c r="L396" s="114"/>
      <c r="M396" s="115"/>
    </row>
    <row r="397" spans="1:14" s="127" customFormat="1" ht="22.5" x14ac:dyDescent="0.25">
      <c r="A397" s="107" t="s">
        <v>161</v>
      </c>
      <c r="B397" s="136" t="s">
        <v>161</v>
      </c>
      <c r="C397" s="137" t="s">
        <v>146</v>
      </c>
      <c r="D397" s="110" t="s">
        <v>735</v>
      </c>
      <c r="E397" s="113" t="s">
        <v>736</v>
      </c>
      <c r="F397" s="165" t="s">
        <v>737</v>
      </c>
      <c r="G397" s="165" t="s">
        <v>689</v>
      </c>
      <c r="H397" s="165" t="s">
        <v>738</v>
      </c>
      <c r="I397" s="107">
        <v>2050000</v>
      </c>
      <c r="J397" s="165" t="s">
        <v>152</v>
      </c>
      <c r="K397" s="107">
        <v>1.5</v>
      </c>
      <c r="L397" s="119"/>
      <c r="M397" s="155"/>
    </row>
    <row r="398" spans="1:14" s="127" customFormat="1" ht="11.25" x14ac:dyDescent="0.25">
      <c r="A398" s="107" t="s">
        <v>161</v>
      </c>
      <c r="B398" s="136" t="s">
        <v>161</v>
      </c>
      <c r="C398" s="137" t="s">
        <v>146</v>
      </c>
      <c r="D398" s="110" t="s">
        <v>735</v>
      </c>
      <c r="E398" s="113" t="s">
        <v>736</v>
      </c>
      <c r="F398" s="165" t="s">
        <v>737</v>
      </c>
      <c r="G398" s="165" t="s">
        <v>689</v>
      </c>
      <c r="H398" s="165" t="s">
        <v>738</v>
      </c>
      <c r="I398" s="107">
        <v>2070000</v>
      </c>
      <c r="J398" s="165" t="s">
        <v>183</v>
      </c>
      <c r="K398" s="107">
        <v>0.95</v>
      </c>
      <c r="L398" s="119"/>
      <c r="M398" s="155"/>
    </row>
    <row r="399" spans="1:14" s="127" customFormat="1" ht="11.25" x14ac:dyDescent="0.25">
      <c r="A399" s="107" t="s">
        <v>161</v>
      </c>
      <c r="B399" s="136" t="s">
        <v>161</v>
      </c>
      <c r="C399" s="137" t="s">
        <v>146</v>
      </c>
      <c r="D399" s="110" t="s">
        <v>755</v>
      </c>
      <c r="E399" s="110" t="s">
        <v>756</v>
      </c>
      <c r="F399" s="138" t="s">
        <v>757</v>
      </c>
      <c r="G399" s="164" t="s">
        <v>161</v>
      </c>
      <c r="H399" s="164" t="s">
        <v>758</v>
      </c>
      <c r="I399" s="114">
        <v>2500000</v>
      </c>
      <c r="J399" s="138" t="s">
        <v>154</v>
      </c>
      <c r="K399" s="114"/>
      <c r="L399" s="114" t="s">
        <v>25</v>
      </c>
      <c r="M399" s="226" t="s">
        <v>26</v>
      </c>
    </row>
    <row r="400" spans="1:14" s="127" customFormat="1" ht="22.5" customHeight="1" x14ac:dyDescent="0.25">
      <c r="A400" s="107" t="s">
        <v>161</v>
      </c>
      <c r="B400" s="136" t="s">
        <v>161</v>
      </c>
      <c r="C400" s="137" t="s">
        <v>146</v>
      </c>
      <c r="D400" s="110" t="s">
        <v>755</v>
      </c>
      <c r="E400" s="110" t="s">
        <v>756</v>
      </c>
      <c r="F400" s="138" t="s">
        <v>757</v>
      </c>
      <c r="G400" s="164" t="s">
        <v>161</v>
      </c>
      <c r="H400" s="164" t="s">
        <v>758</v>
      </c>
      <c r="I400" s="114">
        <v>2500000</v>
      </c>
      <c r="J400" s="138" t="s">
        <v>119</v>
      </c>
      <c r="K400" s="114"/>
      <c r="L400" s="114" t="s">
        <v>10</v>
      </c>
      <c r="M400" s="226" t="s">
        <v>11</v>
      </c>
    </row>
    <row r="401" spans="1:148" s="127" customFormat="1" ht="11.25" x14ac:dyDescent="0.25">
      <c r="A401" s="107" t="s">
        <v>161</v>
      </c>
      <c r="B401" s="136" t="s">
        <v>161</v>
      </c>
      <c r="C401" s="111" t="s">
        <v>146</v>
      </c>
      <c r="D401" s="110" t="s">
        <v>766</v>
      </c>
      <c r="E401" s="113" t="s">
        <v>767</v>
      </c>
      <c r="F401" s="108" t="s">
        <v>768</v>
      </c>
      <c r="G401" s="108" t="s">
        <v>161</v>
      </c>
      <c r="H401" s="108" t="s">
        <v>769</v>
      </c>
      <c r="I401" s="107">
        <v>2170000</v>
      </c>
      <c r="J401" s="108" t="s">
        <v>112</v>
      </c>
      <c r="K401" s="107">
        <v>1</v>
      </c>
      <c r="L401" s="114"/>
      <c r="M401" s="115"/>
    </row>
    <row r="402" spans="1:148" s="127" customFormat="1" ht="33.75" x14ac:dyDescent="0.25">
      <c r="A402" s="107" t="s">
        <v>161</v>
      </c>
      <c r="B402" s="136" t="s">
        <v>161</v>
      </c>
      <c r="C402" s="111" t="s">
        <v>122</v>
      </c>
      <c r="D402" s="110" t="s">
        <v>1710</v>
      </c>
      <c r="E402" s="113">
        <v>5799629984</v>
      </c>
      <c r="F402" s="108" t="s">
        <v>1712</v>
      </c>
      <c r="G402" s="108" t="s">
        <v>705</v>
      </c>
      <c r="H402" s="108" t="s">
        <v>1713</v>
      </c>
      <c r="I402" s="107">
        <v>2310000</v>
      </c>
      <c r="J402" s="108" t="s">
        <v>115</v>
      </c>
      <c r="K402" s="107">
        <v>1</v>
      </c>
      <c r="L402" s="114"/>
      <c r="M402" s="115"/>
    </row>
    <row r="403" spans="1:148" s="127" customFormat="1" ht="11.25" x14ac:dyDescent="0.25">
      <c r="A403" s="107" t="s">
        <v>161</v>
      </c>
      <c r="B403" s="136" t="s">
        <v>161</v>
      </c>
      <c r="C403" s="111" t="s">
        <v>146</v>
      </c>
      <c r="D403" s="110" t="s">
        <v>1711</v>
      </c>
      <c r="E403" s="113">
        <v>54381944327</v>
      </c>
      <c r="F403" s="108" t="s">
        <v>1714</v>
      </c>
      <c r="G403" s="108" t="s">
        <v>1715</v>
      </c>
      <c r="H403" s="108" t="s">
        <v>1716</v>
      </c>
      <c r="I403" s="107">
        <v>2170000</v>
      </c>
      <c r="J403" s="108" t="s">
        <v>112</v>
      </c>
      <c r="K403" s="107">
        <v>0.5</v>
      </c>
      <c r="L403" s="114"/>
      <c r="M403" s="115"/>
    </row>
    <row r="404" spans="1:148" s="127" customFormat="1" ht="33.75" x14ac:dyDescent="0.25">
      <c r="A404" s="107" t="s">
        <v>161</v>
      </c>
      <c r="B404" s="136" t="s">
        <v>161</v>
      </c>
      <c r="C404" s="137" t="s">
        <v>122</v>
      </c>
      <c r="D404" s="168">
        <v>208720871</v>
      </c>
      <c r="E404" s="168" t="s">
        <v>784</v>
      </c>
      <c r="F404" s="108" t="s">
        <v>785</v>
      </c>
      <c r="G404" s="108" t="s">
        <v>161</v>
      </c>
      <c r="H404" s="129" t="s">
        <v>786</v>
      </c>
      <c r="I404" s="107">
        <v>2310000</v>
      </c>
      <c r="J404" s="108" t="s">
        <v>115</v>
      </c>
      <c r="K404" s="107">
        <v>1</v>
      </c>
      <c r="L404" s="114"/>
      <c r="M404" s="115"/>
    </row>
    <row r="405" spans="1:148" s="127" customFormat="1" ht="22.5" customHeight="1" x14ac:dyDescent="0.25">
      <c r="A405" s="107" t="s">
        <v>161</v>
      </c>
      <c r="B405" s="136" t="s">
        <v>161</v>
      </c>
      <c r="C405" s="137" t="s">
        <v>122</v>
      </c>
      <c r="D405" s="113">
        <v>225222523</v>
      </c>
      <c r="E405" s="113" t="s">
        <v>774</v>
      </c>
      <c r="F405" s="108" t="s">
        <v>775</v>
      </c>
      <c r="G405" s="108" t="s">
        <v>689</v>
      </c>
      <c r="H405" s="129" t="s">
        <v>776</v>
      </c>
      <c r="I405" s="107">
        <v>2010000</v>
      </c>
      <c r="J405" s="108" t="s">
        <v>110</v>
      </c>
      <c r="K405" s="107">
        <v>1</v>
      </c>
      <c r="L405" s="114"/>
      <c r="M405" s="115"/>
    </row>
    <row r="406" spans="1:148" s="127" customFormat="1" ht="22.5" customHeight="1" x14ac:dyDescent="0.25">
      <c r="A406" s="107" t="s">
        <v>161</v>
      </c>
      <c r="B406" s="136" t="s">
        <v>161</v>
      </c>
      <c r="C406" s="137" t="s">
        <v>122</v>
      </c>
      <c r="D406" s="113" t="s">
        <v>814</v>
      </c>
      <c r="E406" s="113" t="s">
        <v>815</v>
      </c>
      <c r="F406" s="108" t="s">
        <v>816</v>
      </c>
      <c r="G406" s="108" t="s">
        <v>161</v>
      </c>
      <c r="H406" s="129" t="s">
        <v>817</v>
      </c>
      <c r="I406" s="107">
        <v>2310000</v>
      </c>
      <c r="J406" s="108" t="s">
        <v>115</v>
      </c>
      <c r="K406" s="107">
        <v>1</v>
      </c>
      <c r="L406" s="114"/>
      <c r="M406" s="115"/>
      <c r="ER406" s="169"/>
    </row>
    <row r="407" spans="1:148" s="127" customFormat="1" ht="33.75" x14ac:dyDescent="0.25">
      <c r="A407" s="107" t="s">
        <v>161</v>
      </c>
      <c r="B407" s="136" t="s">
        <v>161</v>
      </c>
      <c r="C407" s="137" t="s">
        <v>122</v>
      </c>
      <c r="D407" s="113" t="s">
        <v>826</v>
      </c>
      <c r="E407" s="113" t="s">
        <v>827</v>
      </c>
      <c r="F407" s="108" t="s">
        <v>828</v>
      </c>
      <c r="G407" s="108" t="s">
        <v>161</v>
      </c>
      <c r="H407" s="129" t="s">
        <v>829</v>
      </c>
      <c r="I407" s="107">
        <v>2310000</v>
      </c>
      <c r="J407" s="108" t="s">
        <v>115</v>
      </c>
      <c r="K407" s="107">
        <v>1</v>
      </c>
      <c r="L407" s="114"/>
      <c r="M407" s="115"/>
    </row>
    <row r="408" spans="1:148" s="127" customFormat="1" ht="33.75" x14ac:dyDescent="0.25">
      <c r="A408" s="107" t="s">
        <v>161</v>
      </c>
      <c r="B408" s="136" t="s">
        <v>161</v>
      </c>
      <c r="C408" s="111" t="s">
        <v>122</v>
      </c>
      <c r="D408" s="110" t="s">
        <v>780</v>
      </c>
      <c r="E408" s="113" t="s">
        <v>781</v>
      </c>
      <c r="F408" s="108" t="s">
        <v>782</v>
      </c>
      <c r="G408" s="108" t="s">
        <v>689</v>
      </c>
      <c r="H408" s="129" t="s">
        <v>783</v>
      </c>
      <c r="I408" s="107">
        <v>2310000</v>
      </c>
      <c r="J408" s="108" t="s">
        <v>115</v>
      </c>
      <c r="K408" s="107">
        <v>1</v>
      </c>
      <c r="L408" s="114"/>
      <c r="M408" s="115"/>
    </row>
    <row r="409" spans="1:148" s="127" customFormat="1" ht="33.75" x14ac:dyDescent="0.25">
      <c r="A409" s="107" t="s">
        <v>161</v>
      </c>
      <c r="B409" s="136" t="s">
        <v>161</v>
      </c>
      <c r="C409" s="137" t="s">
        <v>122</v>
      </c>
      <c r="D409" s="110" t="s">
        <v>777</v>
      </c>
      <c r="E409" s="110" t="s">
        <v>778</v>
      </c>
      <c r="F409" s="134" t="s">
        <v>779</v>
      </c>
      <c r="G409" s="134" t="s">
        <v>161</v>
      </c>
      <c r="H409" s="129" t="s">
        <v>745</v>
      </c>
      <c r="I409" s="107">
        <v>2310000</v>
      </c>
      <c r="J409" s="134" t="s">
        <v>115</v>
      </c>
      <c r="K409" s="107">
        <v>1</v>
      </c>
      <c r="L409" s="114"/>
      <c r="M409" s="115"/>
    </row>
    <row r="410" spans="1:148" s="127" customFormat="1" ht="33.75" x14ac:dyDescent="0.25">
      <c r="A410" s="107" t="s">
        <v>161</v>
      </c>
      <c r="B410" s="136" t="s">
        <v>161</v>
      </c>
      <c r="C410" s="111" t="s">
        <v>122</v>
      </c>
      <c r="D410" s="113" t="s">
        <v>686</v>
      </c>
      <c r="E410" s="113" t="s">
        <v>687</v>
      </c>
      <c r="F410" s="108" t="s">
        <v>688</v>
      </c>
      <c r="G410" s="108" t="s">
        <v>689</v>
      </c>
      <c r="H410" s="129" t="s">
        <v>690</v>
      </c>
      <c r="I410" s="107">
        <v>2310000</v>
      </c>
      <c r="J410" s="108" t="s">
        <v>115</v>
      </c>
      <c r="K410" s="107">
        <v>1</v>
      </c>
      <c r="L410" s="114"/>
      <c r="M410" s="115"/>
    </row>
    <row r="411" spans="1:148" s="127" customFormat="1" ht="22.5" customHeight="1" x14ac:dyDescent="0.25">
      <c r="A411" s="107" t="s">
        <v>161</v>
      </c>
      <c r="B411" s="136" t="s">
        <v>161</v>
      </c>
      <c r="C411" s="111" t="s">
        <v>122</v>
      </c>
      <c r="D411" s="113" t="s">
        <v>834</v>
      </c>
      <c r="E411" s="113">
        <v>22183079650</v>
      </c>
      <c r="F411" s="108" t="s">
        <v>835</v>
      </c>
      <c r="G411" s="108" t="s">
        <v>161</v>
      </c>
      <c r="H411" s="129" t="s">
        <v>836</v>
      </c>
      <c r="I411" s="107">
        <v>2310000</v>
      </c>
      <c r="J411" s="108" t="s">
        <v>115</v>
      </c>
      <c r="K411" s="107">
        <v>1</v>
      </c>
      <c r="L411" s="114"/>
      <c r="M411" s="115"/>
    </row>
    <row r="412" spans="1:148" s="127" customFormat="1" ht="22.5" customHeight="1" x14ac:dyDescent="0.25">
      <c r="A412" s="107" t="s">
        <v>161</v>
      </c>
      <c r="B412" s="136" t="s">
        <v>161</v>
      </c>
      <c r="C412" s="137" t="s">
        <v>122</v>
      </c>
      <c r="D412" s="113" t="s">
        <v>807</v>
      </c>
      <c r="E412" s="113" t="s">
        <v>808</v>
      </c>
      <c r="F412" s="166" t="s">
        <v>809</v>
      </c>
      <c r="G412" s="167" t="s">
        <v>161</v>
      </c>
      <c r="H412" s="129" t="s">
        <v>810</v>
      </c>
      <c r="I412" s="107">
        <v>2010000</v>
      </c>
      <c r="J412" s="129" t="s">
        <v>110</v>
      </c>
      <c r="K412" s="107">
        <v>1</v>
      </c>
      <c r="L412" s="145"/>
      <c r="M412" s="146"/>
    </row>
    <row r="413" spans="1:148" s="127" customFormat="1" ht="22.5" customHeight="1" x14ac:dyDescent="0.25">
      <c r="A413" s="107" t="s">
        <v>161</v>
      </c>
      <c r="B413" s="136" t="s">
        <v>161</v>
      </c>
      <c r="C413" s="111" t="s">
        <v>122</v>
      </c>
      <c r="D413" s="128" t="s">
        <v>799</v>
      </c>
      <c r="E413" s="110" t="s">
        <v>800</v>
      </c>
      <c r="F413" s="108" t="s">
        <v>801</v>
      </c>
      <c r="G413" s="129" t="s">
        <v>712</v>
      </c>
      <c r="H413" s="129" t="s">
        <v>802</v>
      </c>
      <c r="I413" s="107">
        <v>2310000</v>
      </c>
      <c r="J413" s="129" t="s">
        <v>115</v>
      </c>
      <c r="K413" s="107">
        <v>1</v>
      </c>
      <c r="L413" s="114"/>
      <c r="M413" s="115"/>
    </row>
    <row r="414" spans="1:148" s="127" customFormat="1" ht="22.5" customHeight="1" x14ac:dyDescent="0.25">
      <c r="A414" s="107" t="s">
        <v>161</v>
      </c>
      <c r="B414" s="136" t="s">
        <v>161</v>
      </c>
      <c r="C414" s="137" t="s">
        <v>122</v>
      </c>
      <c r="D414" s="113" t="s">
        <v>822</v>
      </c>
      <c r="E414" s="113" t="s">
        <v>823</v>
      </c>
      <c r="F414" s="108" t="s">
        <v>824</v>
      </c>
      <c r="G414" s="108" t="s">
        <v>161</v>
      </c>
      <c r="H414" s="129" t="s">
        <v>825</v>
      </c>
      <c r="I414" s="107">
        <v>2310000</v>
      </c>
      <c r="J414" s="108" t="s">
        <v>115</v>
      </c>
      <c r="K414" s="107">
        <v>1</v>
      </c>
      <c r="L414" s="114"/>
      <c r="M414" s="115"/>
    </row>
    <row r="415" spans="1:148" s="127" customFormat="1" ht="16.5" customHeight="1" x14ac:dyDescent="0.25">
      <c r="A415" s="107" t="s">
        <v>161</v>
      </c>
      <c r="B415" s="136" t="s">
        <v>161</v>
      </c>
      <c r="C415" s="137" t="s">
        <v>122</v>
      </c>
      <c r="D415" s="113" t="s">
        <v>818</v>
      </c>
      <c r="E415" s="113" t="s">
        <v>819</v>
      </c>
      <c r="F415" s="108" t="s">
        <v>820</v>
      </c>
      <c r="G415" s="108" t="s">
        <v>707</v>
      </c>
      <c r="H415" s="129" t="s">
        <v>821</v>
      </c>
      <c r="I415" s="107">
        <v>2310000</v>
      </c>
      <c r="J415" s="108" t="s">
        <v>115</v>
      </c>
      <c r="K415" s="107">
        <v>1</v>
      </c>
      <c r="L415" s="114"/>
      <c r="M415" s="115"/>
    </row>
    <row r="416" spans="1:148" s="127" customFormat="1" ht="45" x14ac:dyDescent="0.25">
      <c r="A416" s="107" t="s">
        <v>161</v>
      </c>
      <c r="B416" s="136" t="s">
        <v>161</v>
      </c>
      <c r="C416" s="137" t="s">
        <v>122</v>
      </c>
      <c r="D416" s="113" t="s">
        <v>830</v>
      </c>
      <c r="E416" s="113" t="s">
        <v>831</v>
      </c>
      <c r="F416" s="108" t="s">
        <v>832</v>
      </c>
      <c r="G416" s="108" t="s">
        <v>161</v>
      </c>
      <c r="H416" s="129" t="s">
        <v>833</v>
      </c>
      <c r="I416" s="107">
        <v>2310000</v>
      </c>
      <c r="J416" s="108" t="s">
        <v>115</v>
      </c>
      <c r="K416" s="107">
        <v>1</v>
      </c>
      <c r="L416" s="114"/>
      <c r="M416" s="115"/>
    </row>
    <row r="417" spans="1:148" s="127" customFormat="1" ht="22.5" customHeight="1" x14ac:dyDescent="0.25">
      <c r="A417" s="107" t="s">
        <v>161</v>
      </c>
      <c r="B417" s="136" t="s">
        <v>161</v>
      </c>
      <c r="C417" s="111" t="s">
        <v>177</v>
      </c>
      <c r="D417" s="110" t="s">
        <v>727</v>
      </c>
      <c r="E417" s="113" t="s">
        <v>728</v>
      </c>
      <c r="F417" s="108" t="s">
        <v>729</v>
      </c>
      <c r="G417" s="108" t="s">
        <v>705</v>
      </c>
      <c r="H417" s="108" t="s">
        <v>730</v>
      </c>
      <c r="I417" s="107">
        <v>2170000</v>
      </c>
      <c r="J417" s="108" t="s">
        <v>112</v>
      </c>
      <c r="K417" s="107">
        <v>1</v>
      </c>
      <c r="L417" s="114"/>
      <c r="M417" s="115"/>
      <c r="ER417" s="169"/>
    </row>
    <row r="418" spans="1:148" s="127" customFormat="1" ht="22.5" x14ac:dyDescent="0.25">
      <c r="A418" s="107" t="s">
        <v>161</v>
      </c>
      <c r="B418" s="136" t="s">
        <v>161</v>
      </c>
      <c r="C418" s="111" t="s">
        <v>177</v>
      </c>
      <c r="D418" s="110" t="s">
        <v>731</v>
      </c>
      <c r="E418" s="113" t="s">
        <v>732</v>
      </c>
      <c r="F418" s="108" t="s">
        <v>733</v>
      </c>
      <c r="G418" s="108" t="s">
        <v>703</v>
      </c>
      <c r="H418" s="108" t="s">
        <v>734</v>
      </c>
      <c r="I418" s="107">
        <v>2170000</v>
      </c>
      <c r="J418" s="108" t="s">
        <v>112</v>
      </c>
      <c r="K418" s="107">
        <v>1</v>
      </c>
      <c r="L418" s="114"/>
      <c r="M418" s="115"/>
      <c r="ER418" s="169"/>
    </row>
    <row r="419" spans="1:148" s="127" customFormat="1" ht="33.75" x14ac:dyDescent="0.25">
      <c r="A419" s="107" t="s">
        <v>161</v>
      </c>
      <c r="B419" s="136" t="s">
        <v>161</v>
      </c>
      <c r="C419" s="111" t="s">
        <v>177</v>
      </c>
      <c r="D419" s="110" t="s">
        <v>803</v>
      </c>
      <c r="E419" s="113" t="s">
        <v>804</v>
      </c>
      <c r="F419" s="108" t="s">
        <v>805</v>
      </c>
      <c r="G419" s="108" t="s">
        <v>705</v>
      </c>
      <c r="H419" s="108" t="s">
        <v>806</v>
      </c>
      <c r="I419" s="107">
        <v>2050000</v>
      </c>
      <c r="J419" s="165" t="s">
        <v>152</v>
      </c>
      <c r="K419" s="107">
        <v>1</v>
      </c>
      <c r="L419" s="119"/>
      <c r="M419" s="155"/>
    </row>
    <row r="420" spans="1:148" s="127" customFormat="1" ht="22.5" customHeight="1" x14ac:dyDescent="0.25">
      <c r="A420" s="107" t="s">
        <v>161</v>
      </c>
      <c r="B420" s="136" t="s">
        <v>161</v>
      </c>
      <c r="C420" s="111" t="s">
        <v>177</v>
      </c>
      <c r="D420" s="110" t="s">
        <v>787</v>
      </c>
      <c r="E420" s="113" t="s">
        <v>788</v>
      </c>
      <c r="F420" s="108" t="s">
        <v>789</v>
      </c>
      <c r="G420" s="108" t="s">
        <v>707</v>
      </c>
      <c r="H420" s="108" t="s">
        <v>790</v>
      </c>
      <c r="I420" s="107">
        <v>2170000</v>
      </c>
      <c r="J420" s="108" t="s">
        <v>112</v>
      </c>
      <c r="K420" s="107">
        <v>1</v>
      </c>
      <c r="L420" s="114"/>
      <c r="M420" s="115"/>
    </row>
    <row r="421" spans="1:148" s="127" customFormat="1" ht="22.5" customHeight="1" x14ac:dyDescent="0.25">
      <c r="A421" s="107" t="s">
        <v>161</v>
      </c>
      <c r="B421" s="136" t="s">
        <v>161</v>
      </c>
      <c r="C421" s="111" t="s">
        <v>177</v>
      </c>
      <c r="D421" s="110" t="s">
        <v>791</v>
      </c>
      <c r="E421" s="113" t="s">
        <v>792</v>
      </c>
      <c r="F421" s="108" t="s">
        <v>793</v>
      </c>
      <c r="G421" s="108" t="s">
        <v>698</v>
      </c>
      <c r="H421" s="108" t="s">
        <v>794</v>
      </c>
      <c r="I421" s="107">
        <v>2170000</v>
      </c>
      <c r="J421" s="108" t="s">
        <v>112</v>
      </c>
      <c r="K421" s="107">
        <v>1</v>
      </c>
      <c r="L421" s="114"/>
      <c r="M421" s="115"/>
    </row>
    <row r="422" spans="1:148" s="127" customFormat="1" ht="22.5" x14ac:dyDescent="0.25">
      <c r="A422" s="107" t="s">
        <v>161</v>
      </c>
      <c r="B422" s="136" t="s">
        <v>161</v>
      </c>
      <c r="C422" s="111" t="s">
        <v>177</v>
      </c>
      <c r="D422" s="113" t="s">
        <v>795</v>
      </c>
      <c r="E422" s="113" t="s">
        <v>796</v>
      </c>
      <c r="F422" s="108" t="s">
        <v>797</v>
      </c>
      <c r="G422" s="108" t="s">
        <v>712</v>
      </c>
      <c r="H422" s="108" t="s">
        <v>798</v>
      </c>
      <c r="I422" s="107">
        <v>2170000</v>
      </c>
      <c r="J422" s="108" t="s">
        <v>112</v>
      </c>
      <c r="K422" s="107">
        <v>1</v>
      </c>
      <c r="L422" s="114"/>
      <c r="M422" s="115"/>
    </row>
    <row r="423" spans="1:148" s="127" customFormat="1" ht="22.5" x14ac:dyDescent="0.25">
      <c r="A423" s="107" t="s">
        <v>161</v>
      </c>
      <c r="B423" s="136" t="s">
        <v>161</v>
      </c>
      <c r="C423" s="111" t="s">
        <v>177</v>
      </c>
      <c r="D423" s="110" t="s">
        <v>811</v>
      </c>
      <c r="E423" s="113" t="s">
        <v>812</v>
      </c>
      <c r="F423" s="108" t="s">
        <v>813</v>
      </c>
      <c r="G423" s="108" t="s">
        <v>689</v>
      </c>
      <c r="H423" s="108" t="s">
        <v>709</v>
      </c>
      <c r="I423" s="107">
        <v>2070000</v>
      </c>
      <c r="J423" s="108" t="s">
        <v>183</v>
      </c>
      <c r="K423" s="107">
        <v>1</v>
      </c>
      <c r="L423" s="114"/>
      <c r="M423" s="115"/>
    </row>
    <row r="424" spans="1:148" s="127" customFormat="1" ht="22.5" x14ac:dyDescent="0.25">
      <c r="A424" s="107" t="s">
        <v>161</v>
      </c>
      <c r="B424" s="136" t="s">
        <v>161</v>
      </c>
      <c r="C424" s="137" t="s">
        <v>127</v>
      </c>
      <c r="D424" s="113" t="s">
        <v>723</v>
      </c>
      <c r="E424" s="113" t="s">
        <v>724</v>
      </c>
      <c r="F424" s="130" t="s">
        <v>725</v>
      </c>
      <c r="G424" s="130" t="s">
        <v>161</v>
      </c>
      <c r="H424" s="130" t="s">
        <v>726</v>
      </c>
      <c r="I424" s="107">
        <v>2540000</v>
      </c>
      <c r="J424" s="108" t="s">
        <v>132</v>
      </c>
      <c r="K424" s="107">
        <v>7</v>
      </c>
      <c r="L424" s="114"/>
      <c r="M424" s="115"/>
    </row>
    <row r="425" spans="1:148" s="127" customFormat="1" ht="11.25" x14ac:dyDescent="0.25">
      <c r="A425" s="107" t="s">
        <v>161</v>
      </c>
      <c r="B425" s="108" t="s">
        <v>854</v>
      </c>
      <c r="C425" s="111" t="s">
        <v>104</v>
      </c>
      <c r="D425" s="112" t="s">
        <v>855</v>
      </c>
      <c r="E425" s="112" t="s">
        <v>856</v>
      </c>
      <c r="F425" s="134" t="s">
        <v>857</v>
      </c>
      <c r="G425" s="134" t="s">
        <v>858</v>
      </c>
      <c r="H425" s="134" t="s">
        <v>859</v>
      </c>
      <c r="I425" s="107">
        <v>2010000</v>
      </c>
      <c r="J425" s="134" t="s">
        <v>110</v>
      </c>
      <c r="K425" s="107">
        <v>1</v>
      </c>
      <c r="L425" s="135"/>
      <c r="M425" s="115"/>
    </row>
    <row r="426" spans="1:148" s="127" customFormat="1" ht="11.25" x14ac:dyDescent="0.25">
      <c r="A426" s="107" t="s">
        <v>161</v>
      </c>
      <c r="B426" s="108" t="s">
        <v>854</v>
      </c>
      <c r="C426" s="111" t="s">
        <v>104</v>
      </c>
      <c r="D426" s="112" t="s">
        <v>855</v>
      </c>
      <c r="E426" s="112" t="s">
        <v>856</v>
      </c>
      <c r="F426" s="134" t="s">
        <v>857</v>
      </c>
      <c r="G426" s="134" t="s">
        <v>858</v>
      </c>
      <c r="H426" s="134" t="s">
        <v>859</v>
      </c>
      <c r="I426" s="107">
        <v>2500000</v>
      </c>
      <c r="J426" s="134" t="s">
        <v>119</v>
      </c>
      <c r="K426" s="107">
        <v>0.2</v>
      </c>
      <c r="L426" s="135"/>
      <c r="M426" s="115"/>
    </row>
    <row r="427" spans="1:148" s="127" customFormat="1" ht="11.25" x14ac:dyDescent="0.25">
      <c r="A427" s="107" t="s">
        <v>161</v>
      </c>
      <c r="B427" s="108" t="s">
        <v>854</v>
      </c>
      <c r="C427" s="111" t="s">
        <v>104</v>
      </c>
      <c r="D427" s="112" t="s">
        <v>865</v>
      </c>
      <c r="E427" s="112" t="s">
        <v>866</v>
      </c>
      <c r="F427" s="108" t="s">
        <v>867</v>
      </c>
      <c r="G427" s="108" t="s">
        <v>854</v>
      </c>
      <c r="H427" s="108" t="s">
        <v>868</v>
      </c>
      <c r="I427" s="107">
        <v>2300000</v>
      </c>
      <c r="J427" s="108" t="s">
        <v>561</v>
      </c>
      <c r="K427" s="107">
        <v>1</v>
      </c>
      <c r="L427" s="114"/>
      <c r="M427" s="115"/>
    </row>
    <row r="428" spans="1:148" s="127" customFormat="1" ht="22.5" customHeight="1" x14ac:dyDescent="0.25">
      <c r="A428" s="107" t="s">
        <v>161</v>
      </c>
      <c r="B428" s="108" t="s">
        <v>854</v>
      </c>
      <c r="C428" s="137" t="s">
        <v>104</v>
      </c>
      <c r="D428" s="112" t="s">
        <v>865</v>
      </c>
      <c r="E428" s="112" t="s">
        <v>866</v>
      </c>
      <c r="F428" s="108" t="s">
        <v>867</v>
      </c>
      <c r="G428" s="108" t="s">
        <v>854</v>
      </c>
      <c r="H428" s="108" t="s">
        <v>868</v>
      </c>
      <c r="I428" s="107">
        <v>2360000</v>
      </c>
      <c r="J428" s="134" t="s">
        <v>116</v>
      </c>
      <c r="K428" s="107">
        <v>1</v>
      </c>
      <c r="L428" s="135"/>
      <c r="M428" s="115"/>
    </row>
    <row r="429" spans="1:148" s="127" customFormat="1" ht="22.5" customHeight="1" x14ac:dyDescent="0.25">
      <c r="A429" s="107" t="s">
        <v>161</v>
      </c>
      <c r="B429" s="108" t="s">
        <v>854</v>
      </c>
      <c r="C429" s="137" t="s">
        <v>104</v>
      </c>
      <c r="D429" s="112" t="s">
        <v>865</v>
      </c>
      <c r="E429" s="112" t="s">
        <v>866</v>
      </c>
      <c r="F429" s="108" t="s">
        <v>867</v>
      </c>
      <c r="G429" s="108" t="s">
        <v>854</v>
      </c>
      <c r="H429" s="108" t="s">
        <v>868</v>
      </c>
      <c r="I429" s="107">
        <v>2500700</v>
      </c>
      <c r="J429" s="134" t="s">
        <v>120</v>
      </c>
      <c r="K429" s="107"/>
      <c r="L429" s="135"/>
      <c r="M429" s="115"/>
    </row>
    <row r="430" spans="1:148" s="127" customFormat="1" ht="22.5" customHeight="1" x14ac:dyDescent="0.25">
      <c r="A430" s="107" t="s">
        <v>161</v>
      </c>
      <c r="B430" s="108" t="s">
        <v>854</v>
      </c>
      <c r="C430" s="111" t="s">
        <v>104</v>
      </c>
      <c r="D430" s="112" t="s">
        <v>860</v>
      </c>
      <c r="E430" s="112" t="s">
        <v>861</v>
      </c>
      <c r="F430" s="108" t="s">
        <v>862</v>
      </c>
      <c r="G430" s="108" t="s">
        <v>863</v>
      </c>
      <c r="H430" s="108" t="s">
        <v>864</v>
      </c>
      <c r="I430" s="107">
        <v>2310000</v>
      </c>
      <c r="J430" s="108" t="s">
        <v>115</v>
      </c>
      <c r="K430" s="107">
        <v>1</v>
      </c>
      <c r="L430" s="114"/>
      <c r="M430" s="115"/>
    </row>
    <row r="431" spans="1:148" s="127" customFormat="1" ht="22.5" customHeight="1" x14ac:dyDescent="0.25">
      <c r="A431" s="107" t="s">
        <v>161</v>
      </c>
      <c r="B431" s="108" t="s">
        <v>854</v>
      </c>
      <c r="C431" s="111" t="s">
        <v>1351</v>
      </c>
      <c r="D431" s="113">
        <v>240724070</v>
      </c>
      <c r="E431" s="113" t="s">
        <v>1536</v>
      </c>
      <c r="F431" s="108" t="s">
        <v>1537</v>
      </c>
      <c r="G431" s="108" t="s">
        <v>854</v>
      </c>
      <c r="H431" s="228"/>
      <c r="I431" s="107">
        <v>2050200</v>
      </c>
      <c r="J431" s="108" t="s">
        <v>1354</v>
      </c>
      <c r="K431" s="107">
        <v>1</v>
      </c>
      <c r="L431" s="114"/>
      <c r="M431" s="115"/>
    </row>
    <row r="432" spans="1:148" s="127" customFormat="1" ht="22.5" customHeight="1" x14ac:dyDescent="0.25">
      <c r="A432" s="107" t="s">
        <v>161</v>
      </c>
      <c r="B432" s="108" t="s">
        <v>854</v>
      </c>
      <c r="C432" s="111" t="s">
        <v>1351</v>
      </c>
      <c r="D432" s="113" t="s">
        <v>1533</v>
      </c>
      <c r="E432" s="113" t="s">
        <v>1534</v>
      </c>
      <c r="F432" s="108" t="s">
        <v>1535</v>
      </c>
      <c r="G432" s="108" t="s">
        <v>863</v>
      </c>
      <c r="H432" s="228"/>
      <c r="I432" s="107">
        <v>2050200</v>
      </c>
      <c r="J432" s="108" t="s">
        <v>1354</v>
      </c>
      <c r="K432" s="107">
        <v>1</v>
      </c>
      <c r="L432" s="114"/>
      <c r="M432" s="115"/>
    </row>
    <row r="433" spans="1:13" s="127" customFormat="1" ht="22.5" x14ac:dyDescent="0.25">
      <c r="A433" s="107" t="s">
        <v>161</v>
      </c>
      <c r="B433" s="108" t="s">
        <v>854</v>
      </c>
      <c r="C433" s="111" t="s">
        <v>1355</v>
      </c>
      <c r="D433" s="110">
        <v>309530954</v>
      </c>
      <c r="E433" s="110" t="s">
        <v>1538</v>
      </c>
      <c r="F433" s="108" t="s">
        <v>1539</v>
      </c>
      <c r="G433" s="108" t="s">
        <v>854</v>
      </c>
      <c r="H433" s="228"/>
      <c r="I433" s="114">
        <v>2050200</v>
      </c>
      <c r="J433" s="108" t="s">
        <v>1354</v>
      </c>
      <c r="K433" s="114">
        <v>4</v>
      </c>
      <c r="L433" s="114"/>
      <c r="M433" s="115"/>
    </row>
    <row r="434" spans="1:13" s="127" customFormat="1" ht="22.5" x14ac:dyDescent="0.25">
      <c r="A434" s="107" t="s">
        <v>161</v>
      </c>
      <c r="B434" s="108" t="s">
        <v>854</v>
      </c>
      <c r="C434" s="111" t="s">
        <v>1355</v>
      </c>
      <c r="D434" s="110">
        <v>309530954</v>
      </c>
      <c r="E434" s="110" t="s">
        <v>1538</v>
      </c>
      <c r="F434" s="108" t="s">
        <v>1539</v>
      </c>
      <c r="G434" s="108" t="s">
        <v>858</v>
      </c>
      <c r="H434" s="228"/>
      <c r="I434" s="114">
        <v>2050200</v>
      </c>
      <c r="J434" s="108" t="s">
        <v>1354</v>
      </c>
      <c r="K434" s="114">
        <v>1</v>
      </c>
      <c r="L434" s="114"/>
      <c r="M434" s="115"/>
    </row>
    <row r="435" spans="1:13" s="127" customFormat="1" ht="11.25" x14ac:dyDescent="0.25">
      <c r="A435" s="107" t="s">
        <v>161</v>
      </c>
      <c r="B435" s="108" t="s">
        <v>854</v>
      </c>
      <c r="C435" s="111" t="s">
        <v>146</v>
      </c>
      <c r="D435" s="112" t="s">
        <v>869</v>
      </c>
      <c r="E435" s="112" t="s">
        <v>870</v>
      </c>
      <c r="F435" s="166" t="s">
        <v>871</v>
      </c>
      <c r="G435" s="167" t="s">
        <v>854</v>
      </c>
      <c r="H435" s="167" t="s">
        <v>872</v>
      </c>
      <c r="I435" s="107">
        <v>2500000</v>
      </c>
      <c r="J435" s="138" t="s">
        <v>154</v>
      </c>
      <c r="K435" s="107"/>
      <c r="L435" s="135" t="s">
        <v>25</v>
      </c>
      <c r="M435" s="164" t="s">
        <v>26</v>
      </c>
    </row>
    <row r="436" spans="1:13" s="127" customFormat="1" ht="33.75" x14ac:dyDescent="0.25">
      <c r="A436" s="107" t="s">
        <v>161</v>
      </c>
      <c r="B436" s="136" t="s">
        <v>854</v>
      </c>
      <c r="C436" s="137" t="s">
        <v>122</v>
      </c>
      <c r="D436" s="112" t="s">
        <v>873</v>
      </c>
      <c r="E436" s="112" t="s">
        <v>874</v>
      </c>
      <c r="F436" s="108" t="s">
        <v>875</v>
      </c>
      <c r="G436" s="108" t="s">
        <v>854</v>
      </c>
      <c r="H436" s="129" t="s">
        <v>876</v>
      </c>
      <c r="I436" s="107">
        <v>2310000</v>
      </c>
      <c r="J436" s="108" t="s">
        <v>115</v>
      </c>
      <c r="K436" s="107">
        <v>1</v>
      </c>
      <c r="L436" s="114"/>
      <c r="M436" s="115"/>
    </row>
    <row r="437" spans="1:13" s="127" customFormat="1" ht="33.75" x14ac:dyDescent="0.25">
      <c r="A437" s="107" t="s">
        <v>161</v>
      </c>
      <c r="B437" s="108" t="s">
        <v>854</v>
      </c>
      <c r="C437" s="111" t="s">
        <v>122</v>
      </c>
      <c r="D437" s="113" t="s">
        <v>882</v>
      </c>
      <c r="E437" s="113" t="s">
        <v>883</v>
      </c>
      <c r="F437" s="130" t="s">
        <v>884</v>
      </c>
      <c r="G437" s="130" t="s">
        <v>854</v>
      </c>
      <c r="H437" s="129" t="s">
        <v>885</v>
      </c>
      <c r="I437" s="107">
        <v>2310000</v>
      </c>
      <c r="J437" s="108" t="s">
        <v>886</v>
      </c>
      <c r="K437" s="107">
        <v>1</v>
      </c>
      <c r="L437" s="114"/>
      <c r="M437" s="115"/>
    </row>
    <row r="438" spans="1:13" s="127" customFormat="1" ht="45" x14ac:dyDescent="0.25">
      <c r="A438" s="107" t="s">
        <v>161</v>
      </c>
      <c r="B438" s="108" t="s">
        <v>854</v>
      </c>
      <c r="C438" s="111" t="s">
        <v>122</v>
      </c>
      <c r="D438" s="113" t="s">
        <v>1717</v>
      </c>
      <c r="E438" s="113">
        <v>10762256138</v>
      </c>
      <c r="F438" s="130" t="s">
        <v>1718</v>
      </c>
      <c r="G438" s="130" t="s">
        <v>854</v>
      </c>
      <c r="H438" s="129" t="s">
        <v>1719</v>
      </c>
      <c r="I438" s="107">
        <v>2310000</v>
      </c>
      <c r="J438" s="108" t="s">
        <v>115</v>
      </c>
      <c r="K438" s="107">
        <v>1</v>
      </c>
      <c r="L438" s="114"/>
      <c r="M438" s="115"/>
    </row>
    <row r="439" spans="1:13" s="127" customFormat="1" ht="33.75" x14ac:dyDescent="0.25">
      <c r="A439" s="107" t="s">
        <v>161</v>
      </c>
      <c r="B439" s="108" t="s">
        <v>854</v>
      </c>
      <c r="C439" s="111" t="s">
        <v>177</v>
      </c>
      <c r="D439" s="113" t="s">
        <v>887</v>
      </c>
      <c r="E439" s="113" t="s">
        <v>888</v>
      </c>
      <c r="F439" s="108" t="s">
        <v>889</v>
      </c>
      <c r="G439" s="108" t="s">
        <v>854</v>
      </c>
      <c r="H439" s="108" t="s">
        <v>868</v>
      </c>
      <c r="I439" s="107">
        <v>2300000</v>
      </c>
      <c r="J439" s="108" t="s">
        <v>561</v>
      </c>
      <c r="K439" s="107">
        <v>1</v>
      </c>
      <c r="L439" s="114"/>
      <c r="M439" s="115"/>
    </row>
    <row r="440" spans="1:13" s="127" customFormat="1" ht="45" x14ac:dyDescent="0.25">
      <c r="A440" s="107" t="s">
        <v>161</v>
      </c>
      <c r="B440" s="108" t="s">
        <v>854</v>
      </c>
      <c r="C440" s="111" t="s">
        <v>177</v>
      </c>
      <c r="D440" s="113" t="s">
        <v>877</v>
      </c>
      <c r="E440" s="113" t="s">
        <v>878</v>
      </c>
      <c r="F440" s="108" t="s">
        <v>879</v>
      </c>
      <c r="G440" s="108" t="s">
        <v>854</v>
      </c>
      <c r="H440" s="108" t="s">
        <v>880</v>
      </c>
      <c r="I440" s="107">
        <v>2330000</v>
      </c>
      <c r="J440" s="108" t="s">
        <v>881</v>
      </c>
      <c r="K440" s="107">
        <v>1</v>
      </c>
      <c r="L440" s="114"/>
      <c r="M440" s="115"/>
    </row>
    <row r="441" spans="1:13" s="127" customFormat="1" ht="22.5" customHeight="1" x14ac:dyDescent="0.25">
      <c r="A441" s="107" t="s">
        <v>161</v>
      </c>
      <c r="B441" s="108" t="s">
        <v>854</v>
      </c>
      <c r="C441" s="111" t="s">
        <v>127</v>
      </c>
      <c r="D441" s="113">
        <v>291329136</v>
      </c>
      <c r="E441" s="113" t="s">
        <v>890</v>
      </c>
      <c r="F441" s="130" t="s">
        <v>891</v>
      </c>
      <c r="G441" s="130" t="s">
        <v>854</v>
      </c>
      <c r="H441" s="130" t="s">
        <v>892</v>
      </c>
      <c r="I441" s="107">
        <v>2540000</v>
      </c>
      <c r="J441" s="108" t="s">
        <v>132</v>
      </c>
      <c r="K441" s="107">
        <v>3</v>
      </c>
      <c r="L441" s="114"/>
      <c r="M441" s="115"/>
    </row>
    <row r="442" spans="1:13" s="127" customFormat="1" ht="22.5" x14ac:dyDescent="0.25">
      <c r="A442" s="107" t="s">
        <v>101</v>
      </c>
      <c r="B442" s="136" t="s">
        <v>893</v>
      </c>
      <c r="C442" s="137" t="s">
        <v>104</v>
      </c>
      <c r="D442" s="132" t="s">
        <v>894</v>
      </c>
      <c r="E442" s="132" t="s">
        <v>895</v>
      </c>
      <c r="F442" s="108" t="s">
        <v>896</v>
      </c>
      <c r="G442" s="108" t="s">
        <v>897</v>
      </c>
      <c r="H442" s="108" t="s">
        <v>898</v>
      </c>
      <c r="I442" s="107">
        <v>2050000</v>
      </c>
      <c r="J442" s="108" t="s">
        <v>152</v>
      </c>
      <c r="K442" s="107">
        <v>0.35</v>
      </c>
      <c r="L442" s="114"/>
      <c r="M442" s="115"/>
    </row>
    <row r="443" spans="1:13" s="127" customFormat="1" ht="22.5" x14ac:dyDescent="0.25">
      <c r="A443" s="107" t="s">
        <v>101</v>
      </c>
      <c r="B443" s="136" t="s">
        <v>893</v>
      </c>
      <c r="C443" s="137" t="s">
        <v>104</v>
      </c>
      <c r="D443" s="132" t="s">
        <v>894</v>
      </c>
      <c r="E443" s="132" t="s">
        <v>895</v>
      </c>
      <c r="F443" s="108" t="s">
        <v>896</v>
      </c>
      <c r="G443" s="108" t="s">
        <v>899</v>
      </c>
      <c r="H443" s="108" t="s">
        <v>900</v>
      </c>
      <c r="I443" s="107">
        <v>2500000</v>
      </c>
      <c r="J443" s="108" t="s">
        <v>119</v>
      </c>
      <c r="K443" s="107">
        <v>0.75</v>
      </c>
      <c r="L443" s="114"/>
      <c r="M443" s="115"/>
    </row>
    <row r="444" spans="1:13" s="127" customFormat="1" ht="22.5" customHeight="1" x14ac:dyDescent="0.25">
      <c r="A444" s="107" t="s">
        <v>101</v>
      </c>
      <c r="B444" s="136" t="s">
        <v>893</v>
      </c>
      <c r="C444" s="137" t="s">
        <v>104</v>
      </c>
      <c r="D444" s="132" t="s">
        <v>894</v>
      </c>
      <c r="E444" s="132" t="s">
        <v>895</v>
      </c>
      <c r="F444" s="108" t="s">
        <v>896</v>
      </c>
      <c r="G444" s="108" t="s">
        <v>893</v>
      </c>
      <c r="H444" s="108" t="s">
        <v>901</v>
      </c>
      <c r="I444" s="107">
        <v>2500700</v>
      </c>
      <c r="J444" s="108" t="s">
        <v>120</v>
      </c>
      <c r="K444" s="107"/>
      <c r="L444" s="114"/>
      <c r="M444" s="115"/>
    </row>
    <row r="445" spans="1:13" s="127" customFormat="1" ht="33.75" x14ac:dyDescent="0.25">
      <c r="A445" s="107" t="s">
        <v>101</v>
      </c>
      <c r="B445" s="136" t="s">
        <v>893</v>
      </c>
      <c r="C445" s="111" t="s">
        <v>1351</v>
      </c>
      <c r="D445" s="113" t="s">
        <v>1547</v>
      </c>
      <c r="E445" s="113" t="s">
        <v>1548</v>
      </c>
      <c r="F445" s="130" t="s">
        <v>1549</v>
      </c>
      <c r="G445" s="130" t="s">
        <v>893</v>
      </c>
      <c r="H445" s="229"/>
      <c r="I445" s="107">
        <v>2050200</v>
      </c>
      <c r="J445" s="108" t="s">
        <v>1354</v>
      </c>
      <c r="K445" s="107">
        <v>1</v>
      </c>
      <c r="L445" s="114"/>
      <c r="M445" s="115"/>
    </row>
    <row r="446" spans="1:13" s="127" customFormat="1" ht="22.5" x14ac:dyDescent="0.25">
      <c r="A446" s="107" t="s">
        <v>101</v>
      </c>
      <c r="B446" s="136" t="s">
        <v>893</v>
      </c>
      <c r="C446" s="111" t="s">
        <v>1351</v>
      </c>
      <c r="D446" s="113" t="s">
        <v>1542</v>
      </c>
      <c r="E446" s="113" t="s">
        <v>1543</v>
      </c>
      <c r="F446" s="130" t="s">
        <v>1544</v>
      </c>
      <c r="G446" s="130" t="s">
        <v>1545</v>
      </c>
      <c r="H446" s="229"/>
      <c r="I446" s="107">
        <v>2050200</v>
      </c>
      <c r="J446" s="108" t="s">
        <v>1546</v>
      </c>
      <c r="K446" s="107">
        <v>1</v>
      </c>
      <c r="L446" s="114"/>
      <c r="M446" s="115"/>
    </row>
    <row r="447" spans="1:13" s="127" customFormat="1" ht="22.5" x14ac:dyDescent="0.25">
      <c r="A447" s="107" t="s">
        <v>101</v>
      </c>
      <c r="B447" s="136" t="s">
        <v>893</v>
      </c>
      <c r="C447" s="137" t="s">
        <v>1355</v>
      </c>
      <c r="D447" s="140">
        <v>309830982</v>
      </c>
      <c r="E447" s="140" t="s">
        <v>1554</v>
      </c>
      <c r="F447" s="108" t="s">
        <v>1555</v>
      </c>
      <c r="G447" s="108" t="s">
        <v>893</v>
      </c>
      <c r="H447" s="228"/>
      <c r="I447" s="114">
        <v>2050200</v>
      </c>
      <c r="J447" s="108" t="s">
        <v>1354</v>
      </c>
      <c r="K447" s="107">
        <v>5</v>
      </c>
      <c r="L447" s="114"/>
      <c r="M447" s="115"/>
    </row>
    <row r="448" spans="1:13" s="127" customFormat="1" ht="22.5" customHeight="1" x14ac:dyDescent="0.25">
      <c r="A448" s="107" t="s">
        <v>101</v>
      </c>
      <c r="B448" s="136" t="s">
        <v>893</v>
      </c>
      <c r="C448" s="137" t="s">
        <v>1355</v>
      </c>
      <c r="D448" s="140">
        <v>309830982</v>
      </c>
      <c r="E448" s="140" t="s">
        <v>1554</v>
      </c>
      <c r="F448" s="108" t="s">
        <v>1555</v>
      </c>
      <c r="G448" s="108" t="s">
        <v>1388</v>
      </c>
      <c r="H448" s="228"/>
      <c r="I448" s="114">
        <v>2050200</v>
      </c>
      <c r="J448" s="108" t="s">
        <v>1354</v>
      </c>
      <c r="K448" s="107">
        <v>1</v>
      </c>
      <c r="L448" s="114"/>
      <c r="M448" s="115"/>
    </row>
    <row r="449" spans="1:13" s="127" customFormat="1" ht="22.5" customHeight="1" x14ac:dyDescent="0.25">
      <c r="A449" s="107" t="s">
        <v>101</v>
      </c>
      <c r="B449" s="136" t="s">
        <v>893</v>
      </c>
      <c r="C449" s="137" t="s">
        <v>1355</v>
      </c>
      <c r="D449" s="140">
        <v>309830982</v>
      </c>
      <c r="E449" s="140" t="s">
        <v>1554</v>
      </c>
      <c r="F449" s="108" t="s">
        <v>1555</v>
      </c>
      <c r="G449" s="108" t="s">
        <v>1553</v>
      </c>
      <c r="H449" s="228"/>
      <c r="I449" s="114">
        <v>2050200</v>
      </c>
      <c r="J449" s="108" t="s">
        <v>1354</v>
      </c>
      <c r="K449" s="107">
        <v>1</v>
      </c>
      <c r="L449" s="114"/>
      <c r="M449" s="115"/>
    </row>
    <row r="450" spans="1:13" s="127" customFormat="1" ht="11.25" x14ac:dyDescent="0.25">
      <c r="A450" s="107" t="s">
        <v>101</v>
      </c>
      <c r="B450" s="136" t="s">
        <v>893</v>
      </c>
      <c r="C450" s="137" t="s">
        <v>1355</v>
      </c>
      <c r="D450" s="110" t="s">
        <v>1550</v>
      </c>
      <c r="E450" s="110" t="s">
        <v>1551</v>
      </c>
      <c r="F450" s="108" t="s">
        <v>1552</v>
      </c>
      <c r="G450" s="108" t="s">
        <v>893</v>
      </c>
      <c r="H450" s="228"/>
      <c r="I450" s="114">
        <v>2050200</v>
      </c>
      <c r="J450" s="108" t="s">
        <v>1354</v>
      </c>
      <c r="K450" s="107">
        <v>1</v>
      </c>
      <c r="L450" s="114"/>
      <c r="M450" s="115"/>
    </row>
    <row r="451" spans="1:13" s="127" customFormat="1" ht="22.5" customHeight="1" x14ac:dyDescent="0.25">
      <c r="A451" s="107" t="s">
        <v>101</v>
      </c>
      <c r="B451" s="136" t="s">
        <v>893</v>
      </c>
      <c r="C451" s="137" t="s">
        <v>1355</v>
      </c>
      <c r="D451" s="110" t="s">
        <v>1550</v>
      </c>
      <c r="E451" s="110" t="s">
        <v>1551</v>
      </c>
      <c r="F451" s="108" t="s">
        <v>1552</v>
      </c>
      <c r="G451" s="108" t="s">
        <v>1545</v>
      </c>
      <c r="H451" s="228"/>
      <c r="I451" s="114">
        <v>2050200</v>
      </c>
      <c r="J451" s="108" t="s">
        <v>1354</v>
      </c>
      <c r="K451" s="107">
        <v>1</v>
      </c>
      <c r="L451" s="114"/>
      <c r="M451" s="115"/>
    </row>
    <row r="452" spans="1:13" s="127" customFormat="1" ht="22.5" customHeight="1" x14ac:dyDescent="0.25">
      <c r="A452" s="107" t="s">
        <v>101</v>
      </c>
      <c r="B452" s="136" t="s">
        <v>893</v>
      </c>
      <c r="C452" s="137" t="s">
        <v>1355</v>
      </c>
      <c r="D452" s="110" t="s">
        <v>1550</v>
      </c>
      <c r="E452" s="110" t="s">
        <v>1551</v>
      </c>
      <c r="F452" s="108" t="s">
        <v>1552</v>
      </c>
      <c r="G452" s="108" t="s">
        <v>1388</v>
      </c>
      <c r="H452" s="228"/>
      <c r="I452" s="114">
        <v>2050200</v>
      </c>
      <c r="J452" s="108" t="s">
        <v>1354</v>
      </c>
      <c r="K452" s="107">
        <v>1</v>
      </c>
      <c r="L452" s="114"/>
      <c r="M452" s="115"/>
    </row>
    <row r="453" spans="1:13" s="127" customFormat="1" ht="11.25" x14ac:dyDescent="0.25">
      <c r="A453" s="107" t="s">
        <v>101</v>
      </c>
      <c r="B453" s="136" t="s">
        <v>893</v>
      </c>
      <c r="C453" s="137" t="s">
        <v>1355</v>
      </c>
      <c r="D453" s="110" t="s">
        <v>1550</v>
      </c>
      <c r="E453" s="110" t="s">
        <v>1551</v>
      </c>
      <c r="F453" s="108" t="s">
        <v>1552</v>
      </c>
      <c r="G453" s="108" t="s">
        <v>1553</v>
      </c>
      <c r="H453" s="228"/>
      <c r="I453" s="114">
        <v>2050200</v>
      </c>
      <c r="J453" s="108" t="s">
        <v>1354</v>
      </c>
      <c r="K453" s="107">
        <v>1</v>
      </c>
      <c r="L453" s="114"/>
      <c r="M453" s="115"/>
    </row>
    <row r="454" spans="1:13" s="127" customFormat="1" ht="22.5" customHeight="1" x14ac:dyDescent="0.25">
      <c r="A454" s="107" t="s">
        <v>101</v>
      </c>
      <c r="B454" s="136" t="s">
        <v>893</v>
      </c>
      <c r="C454" s="137" t="s">
        <v>146</v>
      </c>
      <c r="D454" s="112">
        <v>340834080</v>
      </c>
      <c r="E454" s="112">
        <v>88814695324</v>
      </c>
      <c r="F454" s="108" t="s">
        <v>902</v>
      </c>
      <c r="G454" s="108" t="s">
        <v>893</v>
      </c>
      <c r="H454" s="108" t="s">
        <v>903</v>
      </c>
      <c r="I454" s="107">
        <v>2010000</v>
      </c>
      <c r="J454" s="108" t="s">
        <v>110</v>
      </c>
      <c r="K454" s="107">
        <v>1</v>
      </c>
      <c r="L454" s="114"/>
      <c r="M454" s="115"/>
    </row>
    <row r="455" spans="1:13" s="127" customFormat="1" ht="22.5" x14ac:dyDescent="0.25">
      <c r="A455" s="107" t="s">
        <v>101</v>
      </c>
      <c r="B455" s="136" t="s">
        <v>893</v>
      </c>
      <c r="C455" s="137" t="s">
        <v>146</v>
      </c>
      <c r="D455" s="112">
        <v>340834080</v>
      </c>
      <c r="E455" s="112">
        <v>88814695324</v>
      </c>
      <c r="F455" s="108" t="s">
        <v>902</v>
      </c>
      <c r="G455" s="108" t="s">
        <v>893</v>
      </c>
      <c r="H455" s="108" t="s">
        <v>903</v>
      </c>
      <c r="I455" s="107">
        <v>2140000</v>
      </c>
      <c r="J455" s="108" t="s">
        <v>208</v>
      </c>
      <c r="K455" s="107"/>
      <c r="L455" s="114" t="s">
        <v>13</v>
      </c>
      <c r="M455" s="164" t="s">
        <v>14</v>
      </c>
    </row>
    <row r="456" spans="1:13" s="127" customFormat="1" ht="24.75" customHeight="1" x14ac:dyDescent="0.25">
      <c r="A456" s="107" t="s">
        <v>101</v>
      </c>
      <c r="B456" s="136" t="s">
        <v>893</v>
      </c>
      <c r="C456" s="137" t="s">
        <v>146</v>
      </c>
      <c r="D456" s="112">
        <v>340834080</v>
      </c>
      <c r="E456" s="112">
        <v>88814695324</v>
      </c>
      <c r="F456" s="108" t="s">
        <v>902</v>
      </c>
      <c r="G456" s="108" t="s">
        <v>893</v>
      </c>
      <c r="H456" s="108" t="s">
        <v>903</v>
      </c>
      <c r="I456" s="107">
        <v>2170000</v>
      </c>
      <c r="J456" s="108" t="s">
        <v>112</v>
      </c>
      <c r="K456" s="107">
        <v>0.5</v>
      </c>
      <c r="L456" s="114"/>
      <c r="M456" s="115"/>
    </row>
    <row r="457" spans="1:13" s="127" customFormat="1" ht="22.5" x14ac:dyDescent="0.25">
      <c r="A457" s="107" t="s">
        <v>101</v>
      </c>
      <c r="B457" s="136" t="s">
        <v>893</v>
      </c>
      <c r="C457" s="111" t="s">
        <v>146</v>
      </c>
      <c r="D457" s="110" t="s">
        <v>299</v>
      </c>
      <c r="E457" s="132" t="s">
        <v>300</v>
      </c>
      <c r="F457" s="108" t="s">
        <v>301</v>
      </c>
      <c r="G457" s="108" t="s">
        <v>893</v>
      </c>
      <c r="H457" s="108" t="s">
        <v>908</v>
      </c>
      <c r="I457" s="107">
        <v>2170000</v>
      </c>
      <c r="J457" s="108" t="s">
        <v>112</v>
      </c>
      <c r="K457" s="107">
        <v>1</v>
      </c>
      <c r="L457" s="114"/>
      <c r="M457" s="115"/>
    </row>
    <row r="458" spans="1:13" s="127" customFormat="1" ht="11.25" x14ac:dyDescent="0.25">
      <c r="A458" s="107" t="s">
        <v>101</v>
      </c>
      <c r="B458" s="108" t="s">
        <v>893</v>
      </c>
      <c r="C458" s="111" t="s">
        <v>146</v>
      </c>
      <c r="D458" s="132" t="s">
        <v>904</v>
      </c>
      <c r="E458" s="113" t="s">
        <v>905</v>
      </c>
      <c r="F458" s="134" t="s">
        <v>906</v>
      </c>
      <c r="G458" s="134" t="s">
        <v>893</v>
      </c>
      <c r="H458" s="134" t="s">
        <v>907</v>
      </c>
      <c r="I458" s="107">
        <v>2170000</v>
      </c>
      <c r="J458" s="108" t="s">
        <v>112</v>
      </c>
      <c r="K458" s="107">
        <v>1</v>
      </c>
      <c r="L458" s="114"/>
      <c r="M458" s="115"/>
    </row>
    <row r="459" spans="1:13" s="127" customFormat="1" ht="33.75" x14ac:dyDescent="0.25">
      <c r="A459" s="107" t="s">
        <v>101</v>
      </c>
      <c r="B459" s="136" t="s">
        <v>893</v>
      </c>
      <c r="C459" s="137" t="s">
        <v>122</v>
      </c>
      <c r="D459" s="113">
        <v>895289520</v>
      </c>
      <c r="E459" s="113" t="s">
        <v>909</v>
      </c>
      <c r="F459" s="108" t="s">
        <v>910</v>
      </c>
      <c r="G459" s="108" t="s">
        <v>893</v>
      </c>
      <c r="H459" s="129" t="s">
        <v>911</v>
      </c>
      <c r="I459" s="107">
        <v>2310000</v>
      </c>
      <c r="J459" s="108" t="s">
        <v>115</v>
      </c>
      <c r="K459" s="107">
        <v>1</v>
      </c>
      <c r="L459" s="110"/>
      <c r="M459" s="115"/>
    </row>
    <row r="460" spans="1:13" s="127" customFormat="1" ht="22.5" x14ac:dyDescent="0.25">
      <c r="A460" s="107" t="s">
        <v>101</v>
      </c>
      <c r="B460" s="136" t="s">
        <v>893</v>
      </c>
      <c r="C460" s="137" t="s">
        <v>127</v>
      </c>
      <c r="D460" s="174" t="s">
        <v>912</v>
      </c>
      <c r="E460" s="113" t="s">
        <v>913</v>
      </c>
      <c r="F460" s="130" t="s">
        <v>914</v>
      </c>
      <c r="G460" s="130" t="s">
        <v>893</v>
      </c>
      <c r="H460" s="130" t="s">
        <v>915</v>
      </c>
      <c r="I460" s="107">
        <v>2540000</v>
      </c>
      <c r="J460" s="108" t="s">
        <v>132</v>
      </c>
      <c r="K460" s="107">
        <v>3</v>
      </c>
      <c r="L460" s="114"/>
      <c r="M460" s="115"/>
    </row>
    <row r="461" spans="1:13" s="127" customFormat="1" ht="22.5" customHeight="1" x14ac:dyDescent="0.25">
      <c r="A461" s="107" t="s">
        <v>388</v>
      </c>
      <c r="B461" s="136" t="s">
        <v>916</v>
      </c>
      <c r="C461" s="137" t="s">
        <v>104</v>
      </c>
      <c r="D461" s="112" t="s">
        <v>926</v>
      </c>
      <c r="E461" s="112" t="s">
        <v>927</v>
      </c>
      <c r="F461" s="108" t="s">
        <v>928</v>
      </c>
      <c r="G461" s="108" t="s">
        <v>929</v>
      </c>
      <c r="H461" s="108" t="s">
        <v>930</v>
      </c>
      <c r="I461" s="107">
        <v>2010000</v>
      </c>
      <c r="J461" s="108" t="s">
        <v>110</v>
      </c>
      <c r="K461" s="107">
        <v>1</v>
      </c>
      <c r="L461" s="114"/>
      <c r="M461" s="115"/>
    </row>
    <row r="462" spans="1:13" s="127" customFormat="1" ht="11.25" x14ac:dyDescent="0.25">
      <c r="A462" s="107" t="s">
        <v>388</v>
      </c>
      <c r="B462" s="136" t="s">
        <v>916</v>
      </c>
      <c r="C462" s="137" t="s">
        <v>104</v>
      </c>
      <c r="D462" s="112" t="s">
        <v>926</v>
      </c>
      <c r="E462" s="112" t="s">
        <v>927</v>
      </c>
      <c r="F462" s="108" t="s">
        <v>928</v>
      </c>
      <c r="G462" s="108" t="s">
        <v>929</v>
      </c>
      <c r="H462" s="108" t="s">
        <v>930</v>
      </c>
      <c r="I462" s="107">
        <v>2060000</v>
      </c>
      <c r="J462" s="108" t="s">
        <v>153</v>
      </c>
      <c r="K462" s="107">
        <v>0.1</v>
      </c>
      <c r="L462" s="114"/>
      <c r="M462" s="115"/>
    </row>
    <row r="463" spans="1:13" s="127" customFormat="1" ht="22.5" customHeight="1" x14ac:dyDescent="0.25">
      <c r="A463" s="107" t="s">
        <v>388</v>
      </c>
      <c r="B463" s="136" t="s">
        <v>916</v>
      </c>
      <c r="C463" s="137" t="s">
        <v>104</v>
      </c>
      <c r="D463" s="112" t="s">
        <v>926</v>
      </c>
      <c r="E463" s="112" t="s">
        <v>927</v>
      </c>
      <c r="F463" s="108" t="s">
        <v>928</v>
      </c>
      <c r="G463" s="108" t="s">
        <v>929</v>
      </c>
      <c r="H463" s="108" t="s">
        <v>930</v>
      </c>
      <c r="I463" s="107">
        <v>2070000</v>
      </c>
      <c r="J463" s="108" t="s">
        <v>183</v>
      </c>
      <c r="K463" s="107">
        <v>1</v>
      </c>
      <c r="L463" s="114"/>
      <c r="M463" s="115"/>
    </row>
    <row r="464" spans="1:13" s="127" customFormat="1" ht="11.25" x14ac:dyDescent="0.25">
      <c r="A464" s="107" t="s">
        <v>388</v>
      </c>
      <c r="B464" s="136" t="s">
        <v>916</v>
      </c>
      <c r="C464" s="137" t="s">
        <v>104</v>
      </c>
      <c r="D464" s="112" t="s">
        <v>926</v>
      </c>
      <c r="E464" s="112" t="s">
        <v>927</v>
      </c>
      <c r="F464" s="108" t="s">
        <v>928</v>
      </c>
      <c r="G464" s="108" t="s">
        <v>929</v>
      </c>
      <c r="H464" s="108" t="s">
        <v>930</v>
      </c>
      <c r="I464" s="107">
        <v>2100000</v>
      </c>
      <c r="J464" s="108" t="s">
        <v>399</v>
      </c>
      <c r="K464" s="107">
        <v>0.2</v>
      </c>
      <c r="L464" s="114"/>
      <c r="M464" s="115"/>
    </row>
    <row r="465" spans="1:14" s="127" customFormat="1" ht="11.25" x14ac:dyDescent="0.25">
      <c r="A465" s="107" t="s">
        <v>388</v>
      </c>
      <c r="B465" s="136" t="s">
        <v>916</v>
      </c>
      <c r="C465" s="137" t="s">
        <v>104</v>
      </c>
      <c r="D465" s="112" t="s">
        <v>926</v>
      </c>
      <c r="E465" s="112" t="s">
        <v>927</v>
      </c>
      <c r="F465" s="108" t="s">
        <v>928</v>
      </c>
      <c r="G465" s="108" t="s">
        <v>929</v>
      </c>
      <c r="H465" s="108" t="s">
        <v>930</v>
      </c>
      <c r="I465" s="107">
        <v>2140000</v>
      </c>
      <c r="J465" s="108" t="s">
        <v>208</v>
      </c>
      <c r="K465" s="107">
        <v>0.5</v>
      </c>
      <c r="L465" s="114"/>
      <c r="M465" s="115"/>
    </row>
    <row r="466" spans="1:14" s="127" customFormat="1" ht="11.25" x14ac:dyDescent="0.25">
      <c r="A466" s="107" t="s">
        <v>388</v>
      </c>
      <c r="B466" s="136" t="s">
        <v>916</v>
      </c>
      <c r="C466" s="137" t="s">
        <v>104</v>
      </c>
      <c r="D466" s="112" t="s">
        <v>926</v>
      </c>
      <c r="E466" s="112" t="s">
        <v>927</v>
      </c>
      <c r="F466" s="108" t="s">
        <v>928</v>
      </c>
      <c r="G466" s="108" t="s">
        <v>929</v>
      </c>
      <c r="H466" s="108" t="s">
        <v>930</v>
      </c>
      <c r="I466" s="107">
        <v>2310000</v>
      </c>
      <c r="J466" s="108" t="s">
        <v>115</v>
      </c>
      <c r="K466" s="107">
        <v>1</v>
      </c>
      <c r="L466" s="114"/>
      <c r="M466" s="115"/>
    </row>
    <row r="467" spans="1:14" s="127" customFormat="1" ht="11.25" x14ac:dyDescent="0.25">
      <c r="A467" s="107" t="s">
        <v>388</v>
      </c>
      <c r="B467" s="136" t="s">
        <v>916</v>
      </c>
      <c r="C467" s="137" t="s">
        <v>104</v>
      </c>
      <c r="D467" s="112" t="s">
        <v>926</v>
      </c>
      <c r="E467" s="112" t="s">
        <v>927</v>
      </c>
      <c r="F467" s="108" t="s">
        <v>928</v>
      </c>
      <c r="G467" s="108" t="s">
        <v>929</v>
      </c>
      <c r="H467" s="108" t="s">
        <v>930</v>
      </c>
      <c r="I467" s="107">
        <v>2500000</v>
      </c>
      <c r="J467" s="108" t="s">
        <v>119</v>
      </c>
      <c r="K467" s="107">
        <v>0.9</v>
      </c>
      <c r="L467" s="114"/>
      <c r="M467" s="115"/>
    </row>
    <row r="468" spans="1:14" s="127" customFormat="1" ht="11.25" x14ac:dyDescent="0.25">
      <c r="A468" s="107" t="s">
        <v>388</v>
      </c>
      <c r="B468" s="136" t="s">
        <v>916</v>
      </c>
      <c r="C468" s="137" t="s">
        <v>104</v>
      </c>
      <c r="D468" s="112" t="s">
        <v>926</v>
      </c>
      <c r="E468" s="112" t="s">
        <v>927</v>
      </c>
      <c r="F468" s="108" t="s">
        <v>928</v>
      </c>
      <c r="G468" s="108" t="s">
        <v>929</v>
      </c>
      <c r="H468" s="108" t="s">
        <v>930</v>
      </c>
      <c r="I468" s="107">
        <v>2600000</v>
      </c>
      <c r="J468" s="108" t="s">
        <v>210</v>
      </c>
      <c r="K468" s="107"/>
      <c r="L468" s="114"/>
      <c r="M468" s="115"/>
    </row>
    <row r="469" spans="1:14" s="127" customFormat="1" ht="11.25" x14ac:dyDescent="0.25">
      <c r="A469" s="107" t="s">
        <v>388</v>
      </c>
      <c r="B469" s="108" t="s">
        <v>916</v>
      </c>
      <c r="C469" s="111" t="s">
        <v>104</v>
      </c>
      <c r="D469" s="132" t="s">
        <v>917</v>
      </c>
      <c r="E469" s="132" t="s">
        <v>918</v>
      </c>
      <c r="F469" s="108" t="s">
        <v>919</v>
      </c>
      <c r="G469" s="108" t="s">
        <v>916</v>
      </c>
      <c r="H469" s="108" t="s">
        <v>920</v>
      </c>
      <c r="I469" s="107">
        <v>2310000</v>
      </c>
      <c r="J469" s="108" t="s">
        <v>115</v>
      </c>
      <c r="K469" s="107">
        <v>1</v>
      </c>
      <c r="L469" s="114"/>
      <c r="M469" s="115"/>
    </row>
    <row r="470" spans="1:14" s="127" customFormat="1" ht="11.25" x14ac:dyDescent="0.25">
      <c r="A470" s="107" t="s">
        <v>388</v>
      </c>
      <c r="B470" s="136" t="s">
        <v>916</v>
      </c>
      <c r="C470" s="137" t="s">
        <v>104</v>
      </c>
      <c r="D470" s="112" t="s">
        <v>921</v>
      </c>
      <c r="E470" s="112" t="s">
        <v>922</v>
      </c>
      <c r="F470" s="108" t="s">
        <v>923</v>
      </c>
      <c r="G470" s="108" t="s">
        <v>924</v>
      </c>
      <c r="H470" s="108" t="s">
        <v>925</v>
      </c>
      <c r="I470" s="107">
        <v>2310000</v>
      </c>
      <c r="J470" s="108" t="s">
        <v>115</v>
      </c>
      <c r="K470" s="107">
        <v>1</v>
      </c>
      <c r="L470" s="114"/>
      <c r="M470" s="115"/>
    </row>
    <row r="471" spans="1:14" s="127" customFormat="1" ht="22.5" x14ac:dyDescent="0.25">
      <c r="A471" s="107" t="s">
        <v>388</v>
      </c>
      <c r="B471" s="136" t="s">
        <v>916</v>
      </c>
      <c r="C471" s="137" t="s">
        <v>1355</v>
      </c>
      <c r="D471" s="140">
        <v>285028502</v>
      </c>
      <c r="E471" s="114">
        <v>46087761447</v>
      </c>
      <c r="F471" s="108" t="s">
        <v>1561</v>
      </c>
      <c r="G471" s="108" t="s">
        <v>916</v>
      </c>
      <c r="H471" s="228"/>
      <c r="I471" s="114">
        <v>2050200</v>
      </c>
      <c r="J471" s="108" t="s">
        <v>1354</v>
      </c>
      <c r="K471" s="107">
        <v>2</v>
      </c>
      <c r="L471" s="114"/>
      <c r="M471" s="115"/>
    </row>
    <row r="472" spans="1:14" s="127" customFormat="1" ht="22.5" x14ac:dyDescent="0.25">
      <c r="A472" s="107" t="s">
        <v>388</v>
      </c>
      <c r="B472" s="136" t="s">
        <v>916</v>
      </c>
      <c r="C472" s="137" t="s">
        <v>1355</v>
      </c>
      <c r="D472" s="140">
        <v>285028502</v>
      </c>
      <c r="E472" s="114">
        <v>46087761447</v>
      </c>
      <c r="F472" s="108" t="s">
        <v>1561</v>
      </c>
      <c r="G472" s="108" t="s">
        <v>924</v>
      </c>
      <c r="H472" s="228"/>
      <c r="I472" s="114">
        <v>2050200</v>
      </c>
      <c r="J472" s="108" t="s">
        <v>1354</v>
      </c>
      <c r="K472" s="107">
        <v>1</v>
      </c>
      <c r="L472" s="114"/>
      <c r="M472" s="115"/>
    </row>
    <row r="473" spans="1:14" s="127" customFormat="1" ht="22.5" x14ac:dyDescent="0.25">
      <c r="A473" s="107" t="s">
        <v>388</v>
      </c>
      <c r="B473" s="136" t="s">
        <v>916</v>
      </c>
      <c r="C473" s="137" t="s">
        <v>1355</v>
      </c>
      <c r="D473" s="140">
        <v>285028502</v>
      </c>
      <c r="E473" s="114">
        <v>46087761447</v>
      </c>
      <c r="F473" s="108" t="s">
        <v>1561</v>
      </c>
      <c r="G473" s="108" t="s">
        <v>929</v>
      </c>
      <c r="H473" s="228"/>
      <c r="I473" s="114">
        <v>2050200</v>
      </c>
      <c r="J473" s="108" t="s">
        <v>1354</v>
      </c>
      <c r="K473" s="107">
        <v>1</v>
      </c>
      <c r="L473" s="114"/>
      <c r="M473" s="115"/>
      <c r="N473" s="250"/>
    </row>
    <row r="474" spans="1:14" s="127" customFormat="1" ht="22.5" x14ac:dyDescent="0.25">
      <c r="A474" s="107" t="s">
        <v>388</v>
      </c>
      <c r="B474" s="136" t="s">
        <v>916</v>
      </c>
      <c r="C474" s="137" t="s">
        <v>1355</v>
      </c>
      <c r="D474" s="140">
        <v>306330636</v>
      </c>
      <c r="E474" s="110" t="s">
        <v>1558</v>
      </c>
      <c r="F474" s="108" t="s">
        <v>1559</v>
      </c>
      <c r="G474" s="108" t="s">
        <v>924</v>
      </c>
      <c r="H474" s="228"/>
      <c r="I474" s="114">
        <v>2050200</v>
      </c>
      <c r="J474" s="108" t="s">
        <v>1354</v>
      </c>
      <c r="K474" s="107">
        <v>2</v>
      </c>
      <c r="L474" s="114"/>
      <c r="M474" s="115"/>
    </row>
    <row r="475" spans="1:14" s="127" customFormat="1" ht="22.5" customHeight="1" x14ac:dyDescent="0.25">
      <c r="A475" s="107" t="s">
        <v>388</v>
      </c>
      <c r="B475" s="136" t="s">
        <v>916</v>
      </c>
      <c r="C475" s="137" t="s">
        <v>1355</v>
      </c>
      <c r="D475" s="140">
        <v>306330636</v>
      </c>
      <c r="E475" s="110" t="s">
        <v>1558</v>
      </c>
      <c r="F475" s="108" t="s">
        <v>1559</v>
      </c>
      <c r="G475" s="108" t="s">
        <v>916</v>
      </c>
      <c r="H475" s="228"/>
      <c r="I475" s="114">
        <v>2050200</v>
      </c>
      <c r="J475" s="108" t="s">
        <v>1354</v>
      </c>
      <c r="K475" s="107">
        <v>1</v>
      </c>
      <c r="L475" s="114"/>
      <c r="M475" s="115"/>
    </row>
    <row r="476" spans="1:14" s="127" customFormat="1" ht="22.5" customHeight="1" x14ac:dyDescent="0.25">
      <c r="A476" s="107" t="s">
        <v>388</v>
      </c>
      <c r="B476" s="136" t="s">
        <v>916</v>
      </c>
      <c r="C476" s="137" t="s">
        <v>1355</v>
      </c>
      <c r="D476" s="140">
        <v>306330636</v>
      </c>
      <c r="E476" s="110" t="s">
        <v>1558</v>
      </c>
      <c r="F476" s="108" t="s">
        <v>1559</v>
      </c>
      <c r="G476" s="108" t="s">
        <v>929</v>
      </c>
      <c r="H476" s="228"/>
      <c r="I476" s="114">
        <v>2050200</v>
      </c>
      <c r="J476" s="108" t="s">
        <v>1354</v>
      </c>
      <c r="K476" s="107">
        <v>1</v>
      </c>
      <c r="L476" s="114"/>
      <c r="M476" s="115"/>
      <c r="N476" s="250"/>
    </row>
    <row r="477" spans="1:14" s="127" customFormat="1" ht="22.5" customHeight="1" x14ac:dyDescent="0.25">
      <c r="A477" s="107" t="s">
        <v>388</v>
      </c>
      <c r="B477" s="136" t="s">
        <v>916</v>
      </c>
      <c r="C477" s="137" t="s">
        <v>1355</v>
      </c>
      <c r="D477" s="110">
        <v>372837280</v>
      </c>
      <c r="E477" s="114">
        <v>87036939530</v>
      </c>
      <c r="F477" s="108" t="s">
        <v>1556</v>
      </c>
      <c r="G477" s="108" t="s">
        <v>916</v>
      </c>
      <c r="H477" s="228"/>
      <c r="I477" s="114">
        <v>2050200</v>
      </c>
      <c r="J477" s="108" t="s">
        <v>1354</v>
      </c>
      <c r="K477" s="107">
        <v>4</v>
      </c>
      <c r="L477" s="114"/>
      <c r="M477" s="115"/>
    </row>
    <row r="478" spans="1:14" s="127" customFormat="1" ht="33.75" x14ac:dyDescent="0.25">
      <c r="A478" s="107" t="s">
        <v>388</v>
      </c>
      <c r="B478" s="136" t="s">
        <v>916</v>
      </c>
      <c r="C478" s="137" t="s">
        <v>122</v>
      </c>
      <c r="D478" s="113">
        <v>213921391</v>
      </c>
      <c r="E478" s="113" t="s">
        <v>931</v>
      </c>
      <c r="F478" s="108" t="s">
        <v>932</v>
      </c>
      <c r="G478" s="108" t="s">
        <v>916</v>
      </c>
      <c r="H478" s="129" t="s">
        <v>933</v>
      </c>
      <c r="I478" s="107">
        <v>2310000</v>
      </c>
      <c r="J478" s="108" t="s">
        <v>115</v>
      </c>
      <c r="K478" s="107">
        <v>1</v>
      </c>
      <c r="L478" s="114"/>
      <c r="M478" s="115"/>
    </row>
    <row r="479" spans="1:14" s="127" customFormat="1" ht="22.5" x14ac:dyDescent="0.25">
      <c r="A479" s="107" t="s">
        <v>388</v>
      </c>
      <c r="B479" s="136" t="s">
        <v>916</v>
      </c>
      <c r="C479" s="137" t="s">
        <v>122</v>
      </c>
      <c r="D479" s="110">
        <v>223222321</v>
      </c>
      <c r="E479" s="132" t="s">
        <v>934</v>
      </c>
      <c r="F479" s="108" t="s">
        <v>935</v>
      </c>
      <c r="G479" s="108" t="s">
        <v>929</v>
      </c>
      <c r="H479" s="129" t="s">
        <v>936</v>
      </c>
      <c r="I479" s="107">
        <v>2170000</v>
      </c>
      <c r="J479" s="108" t="s">
        <v>112</v>
      </c>
      <c r="K479" s="107">
        <v>1</v>
      </c>
      <c r="L479" s="114"/>
      <c r="M479" s="115"/>
    </row>
    <row r="480" spans="1:14" s="127" customFormat="1" ht="33.75" x14ac:dyDescent="0.25">
      <c r="A480" s="107" t="s">
        <v>388</v>
      </c>
      <c r="B480" s="136" t="s">
        <v>916</v>
      </c>
      <c r="C480" s="111" t="s">
        <v>177</v>
      </c>
      <c r="D480" s="128" t="s">
        <v>937</v>
      </c>
      <c r="E480" s="113" t="s">
        <v>938</v>
      </c>
      <c r="F480" s="108" t="s">
        <v>939</v>
      </c>
      <c r="G480" s="108" t="s">
        <v>929</v>
      </c>
      <c r="H480" s="108" t="s">
        <v>930</v>
      </c>
      <c r="I480" s="107">
        <v>2050000</v>
      </c>
      <c r="J480" s="108" t="s">
        <v>152</v>
      </c>
      <c r="K480" s="107">
        <v>1</v>
      </c>
      <c r="L480" s="114"/>
      <c r="M480" s="115"/>
    </row>
    <row r="481" spans="1:14" s="127" customFormat="1" ht="22.5" x14ac:dyDescent="0.25">
      <c r="A481" s="107" t="s">
        <v>388</v>
      </c>
      <c r="B481" s="136" t="s">
        <v>916</v>
      </c>
      <c r="C481" s="137" t="s">
        <v>127</v>
      </c>
      <c r="D481" s="113">
        <v>301130116</v>
      </c>
      <c r="E481" s="113" t="s">
        <v>940</v>
      </c>
      <c r="F481" s="130" t="s">
        <v>941</v>
      </c>
      <c r="G481" s="130" t="s">
        <v>916</v>
      </c>
      <c r="H481" s="130" t="s">
        <v>920</v>
      </c>
      <c r="I481" s="107">
        <v>2540000</v>
      </c>
      <c r="J481" s="108" t="s">
        <v>132</v>
      </c>
      <c r="K481" s="107">
        <v>2.5</v>
      </c>
      <c r="L481" s="114"/>
      <c r="M481" s="115"/>
    </row>
    <row r="482" spans="1:14" s="127" customFormat="1" ht="22.5" x14ac:dyDescent="0.25">
      <c r="A482" s="107" t="s">
        <v>388</v>
      </c>
      <c r="B482" s="108" t="s">
        <v>942</v>
      </c>
      <c r="C482" s="137" t="s">
        <v>104</v>
      </c>
      <c r="D482" s="132" t="s">
        <v>943</v>
      </c>
      <c r="E482" s="110" t="s">
        <v>944</v>
      </c>
      <c r="F482" s="134" t="s">
        <v>945</v>
      </c>
      <c r="G482" s="134" t="s">
        <v>946</v>
      </c>
      <c r="H482" s="134" t="s">
        <v>947</v>
      </c>
      <c r="I482" s="107">
        <v>2050000</v>
      </c>
      <c r="J482" s="108" t="s">
        <v>152</v>
      </c>
      <c r="K482" s="107">
        <v>1</v>
      </c>
      <c r="L482" s="114"/>
      <c r="M482" s="115"/>
    </row>
    <row r="483" spans="1:14" s="127" customFormat="1" ht="22.5" customHeight="1" x14ac:dyDescent="0.25">
      <c r="A483" s="107" t="s">
        <v>388</v>
      </c>
      <c r="B483" s="108" t="s">
        <v>942</v>
      </c>
      <c r="C483" s="176" t="s">
        <v>104</v>
      </c>
      <c r="D483" s="112" t="s">
        <v>943</v>
      </c>
      <c r="E483" s="112" t="s">
        <v>944</v>
      </c>
      <c r="F483" s="134" t="s">
        <v>945</v>
      </c>
      <c r="G483" s="108" t="s">
        <v>948</v>
      </c>
      <c r="H483" s="108" t="s">
        <v>949</v>
      </c>
      <c r="I483" s="107">
        <v>2310000</v>
      </c>
      <c r="J483" s="108" t="s">
        <v>115</v>
      </c>
      <c r="K483" s="107">
        <v>1</v>
      </c>
      <c r="L483" s="114"/>
      <c r="M483" s="115"/>
    </row>
    <row r="484" spans="1:14" s="127" customFormat="1" ht="22.5" customHeight="1" x14ac:dyDescent="0.25">
      <c r="A484" s="107" t="s">
        <v>388</v>
      </c>
      <c r="B484" s="108" t="s">
        <v>942</v>
      </c>
      <c r="C484" s="176" t="s">
        <v>104</v>
      </c>
      <c r="D484" s="112" t="s">
        <v>943</v>
      </c>
      <c r="E484" s="112" t="s">
        <v>944</v>
      </c>
      <c r="F484" s="134" t="s">
        <v>945</v>
      </c>
      <c r="G484" s="108" t="s">
        <v>950</v>
      </c>
      <c r="H484" s="108" t="s">
        <v>951</v>
      </c>
      <c r="I484" s="107">
        <v>2500000</v>
      </c>
      <c r="J484" s="108" t="s">
        <v>119</v>
      </c>
      <c r="K484" s="107">
        <v>0.35</v>
      </c>
      <c r="L484" s="114"/>
      <c r="M484" s="115"/>
    </row>
    <row r="485" spans="1:14" s="127" customFormat="1" ht="22.5" customHeight="1" x14ac:dyDescent="0.25">
      <c r="A485" s="107" t="s">
        <v>388</v>
      </c>
      <c r="B485" s="108" t="s">
        <v>942</v>
      </c>
      <c r="C485" s="176" t="s">
        <v>104</v>
      </c>
      <c r="D485" s="112" t="s">
        <v>943</v>
      </c>
      <c r="E485" s="112" t="s">
        <v>944</v>
      </c>
      <c r="F485" s="134" t="s">
        <v>945</v>
      </c>
      <c r="G485" s="108" t="s">
        <v>942</v>
      </c>
      <c r="H485" s="108" t="s">
        <v>952</v>
      </c>
      <c r="I485" s="107">
        <v>2500700</v>
      </c>
      <c r="J485" s="108" t="s">
        <v>120</v>
      </c>
      <c r="K485" s="107"/>
      <c r="L485" s="114"/>
      <c r="M485" s="115"/>
    </row>
    <row r="486" spans="1:14" s="127" customFormat="1" ht="22.5" x14ac:dyDescent="0.25">
      <c r="A486" s="107" t="s">
        <v>388</v>
      </c>
      <c r="B486" s="108" t="s">
        <v>942</v>
      </c>
      <c r="C486" s="176" t="s">
        <v>1351</v>
      </c>
      <c r="D486" s="110" t="s">
        <v>1565</v>
      </c>
      <c r="E486" s="113" t="s">
        <v>1566</v>
      </c>
      <c r="F486" s="173" t="s">
        <v>1567</v>
      </c>
      <c r="G486" s="108" t="s">
        <v>946</v>
      </c>
      <c r="H486" s="228"/>
      <c r="I486" s="107">
        <v>2050200</v>
      </c>
      <c r="J486" s="108" t="s">
        <v>1354</v>
      </c>
      <c r="K486" s="107">
        <v>2</v>
      </c>
      <c r="L486" s="114"/>
      <c r="M486" s="115"/>
      <c r="N486" s="250"/>
    </row>
    <row r="487" spans="1:14" s="127" customFormat="1" ht="11.25" x14ac:dyDescent="0.25">
      <c r="A487" s="107" t="s">
        <v>388</v>
      </c>
      <c r="B487" s="108" t="s">
        <v>942</v>
      </c>
      <c r="C487" s="176" t="s">
        <v>1355</v>
      </c>
      <c r="D487" s="110">
        <v>311631169</v>
      </c>
      <c r="E487" s="110" t="s">
        <v>1571</v>
      </c>
      <c r="F487" s="108" t="s">
        <v>1572</v>
      </c>
      <c r="G487" s="108" t="s">
        <v>956</v>
      </c>
      <c r="H487" s="228"/>
      <c r="I487" s="114">
        <v>2050200</v>
      </c>
      <c r="J487" s="108" t="s">
        <v>1354</v>
      </c>
      <c r="K487" s="107">
        <v>1</v>
      </c>
      <c r="L487" s="114"/>
      <c r="M487" s="115"/>
    </row>
    <row r="488" spans="1:14" s="127" customFormat="1" ht="22.5" x14ac:dyDescent="0.25">
      <c r="A488" s="107" t="s">
        <v>388</v>
      </c>
      <c r="B488" s="108" t="s">
        <v>942</v>
      </c>
      <c r="C488" s="176" t="s">
        <v>1355</v>
      </c>
      <c r="D488" s="110" t="s">
        <v>1568</v>
      </c>
      <c r="E488" s="110" t="s">
        <v>1569</v>
      </c>
      <c r="F488" s="108" t="s">
        <v>1570</v>
      </c>
      <c r="G488" s="108" t="s">
        <v>942</v>
      </c>
      <c r="H488" s="228"/>
      <c r="I488" s="114">
        <v>2050200</v>
      </c>
      <c r="J488" s="108" t="s">
        <v>1354</v>
      </c>
      <c r="K488" s="107">
        <v>5</v>
      </c>
      <c r="L488" s="114"/>
      <c r="M488" s="115"/>
    </row>
    <row r="489" spans="1:14" s="127" customFormat="1" ht="33.75" x14ac:dyDescent="0.25">
      <c r="A489" s="107" t="s">
        <v>388</v>
      </c>
      <c r="B489" s="108" t="s">
        <v>942</v>
      </c>
      <c r="C489" s="176" t="s">
        <v>146</v>
      </c>
      <c r="D489" s="177" t="s">
        <v>966</v>
      </c>
      <c r="E489" s="177" t="s">
        <v>967</v>
      </c>
      <c r="F489" s="133" t="s">
        <v>968</v>
      </c>
      <c r="G489" s="133" t="s">
        <v>942</v>
      </c>
      <c r="H489" s="133" t="s">
        <v>969</v>
      </c>
      <c r="I489" s="107">
        <v>2010000</v>
      </c>
      <c r="J489" s="108" t="s">
        <v>110</v>
      </c>
      <c r="K489" s="107">
        <v>1</v>
      </c>
      <c r="L489" s="114"/>
      <c r="M489" s="115"/>
    </row>
    <row r="490" spans="1:14" s="127" customFormat="1" ht="22.5" x14ac:dyDescent="0.25">
      <c r="A490" s="107" t="s">
        <v>388</v>
      </c>
      <c r="B490" s="108" t="s">
        <v>942</v>
      </c>
      <c r="C490" s="176" t="s">
        <v>146</v>
      </c>
      <c r="D490" s="110" t="s">
        <v>962</v>
      </c>
      <c r="E490" s="113" t="s">
        <v>963</v>
      </c>
      <c r="F490" s="133" t="s">
        <v>964</v>
      </c>
      <c r="G490" s="133" t="s">
        <v>946</v>
      </c>
      <c r="H490" s="133" t="s">
        <v>965</v>
      </c>
      <c r="I490" s="107">
        <v>2010000</v>
      </c>
      <c r="J490" s="134" t="s">
        <v>110</v>
      </c>
      <c r="K490" s="107">
        <v>1</v>
      </c>
      <c r="L490" s="135"/>
      <c r="M490" s="115"/>
    </row>
    <row r="491" spans="1:14" s="127" customFormat="1" ht="22.5" x14ac:dyDescent="0.25">
      <c r="A491" s="107" t="s">
        <v>388</v>
      </c>
      <c r="B491" s="108" t="s">
        <v>942</v>
      </c>
      <c r="C491" s="111" t="s">
        <v>146</v>
      </c>
      <c r="D491" s="113" t="s">
        <v>958</v>
      </c>
      <c r="E491" s="113" t="s">
        <v>959</v>
      </c>
      <c r="F491" s="108" t="s">
        <v>960</v>
      </c>
      <c r="G491" s="108" t="s">
        <v>942</v>
      </c>
      <c r="H491" s="108" t="s">
        <v>961</v>
      </c>
      <c r="I491" s="107">
        <v>2050000</v>
      </c>
      <c r="J491" s="108" t="s">
        <v>152</v>
      </c>
      <c r="K491" s="107">
        <v>1</v>
      </c>
      <c r="L491" s="114"/>
      <c r="M491" s="115"/>
    </row>
    <row r="492" spans="1:14" s="127" customFormat="1" ht="33.75" x14ac:dyDescent="0.25">
      <c r="A492" s="107" t="s">
        <v>388</v>
      </c>
      <c r="B492" s="108" t="s">
        <v>942</v>
      </c>
      <c r="C492" s="111" t="s">
        <v>177</v>
      </c>
      <c r="D492" s="113" t="s">
        <v>953</v>
      </c>
      <c r="E492" s="113" t="s">
        <v>954</v>
      </c>
      <c r="F492" s="108" t="s">
        <v>955</v>
      </c>
      <c r="G492" s="108" t="s">
        <v>956</v>
      </c>
      <c r="H492" s="108" t="s">
        <v>957</v>
      </c>
      <c r="I492" s="107">
        <v>2050000</v>
      </c>
      <c r="J492" s="108" t="s">
        <v>152</v>
      </c>
      <c r="K492" s="107">
        <v>1</v>
      </c>
      <c r="L492" s="114"/>
      <c r="M492" s="115"/>
    </row>
    <row r="493" spans="1:14" s="127" customFormat="1" ht="22.5" x14ac:dyDescent="0.25">
      <c r="A493" s="107" t="s">
        <v>388</v>
      </c>
      <c r="B493" s="108" t="s">
        <v>942</v>
      </c>
      <c r="C493" s="176" t="s">
        <v>127</v>
      </c>
      <c r="D493" s="113">
        <v>277227720</v>
      </c>
      <c r="E493" s="113" t="s">
        <v>970</v>
      </c>
      <c r="F493" s="130" t="s">
        <v>971</v>
      </c>
      <c r="G493" s="130" t="s">
        <v>942</v>
      </c>
      <c r="H493" s="130" t="s">
        <v>952</v>
      </c>
      <c r="I493" s="107">
        <v>2540000</v>
      </c>
      <c r="J493" s="108" t="s">
        <v>132</v>
      </c>
      <c r="K493" s="107">
        <v>1</v>
      </c>
      <c r="L493" s="114"/>
      <c r="M493" s="115"/>
    </row>
    <row r="494" spans="1:14" s="127" customFormat="1" ht="11.25" x14ac:dyDescent="0.25">
      <c r="A494" s="107" t="s">
        <v>161</v>
      </c>
      <c r="B494" s="108" t="s">
        <v>972</v>
      </c>
      <c r="C494" s="176" t="s">
        <v>104</v>
      </c>
      <c r="D494" s="112" t="s">
        <v>973</v>
      </c>
      <c r="E494" s="112" t="s">
        <v>974</v>
      </c>
      <c r="F494" s="108" t="s">
        <v>975</v>
      </c>
      <c r="G494" s="108" t="s">
        <v>972</v>
      </c>
      <c r="H494" s="108" t="s">
        <v>976</v>
      </c>
      <c r="I494" s="107">
        <v>2360000</v>
      </c>
      <c r="J494" s="108" t="s">
        <v>116</v>
      </c>
      <c r="K494" s="107">
        <v>2</v>
      </c>
      <c r="L494" s="114"/>
      <c r="M494" s="115"/>
    </row>
    <row r="495" spans="1:14" s="127" customFormat="1" ht="11.25" x14ac:dyDescent="0.25">
      <c r="A495" s="107" t="s">
        <v>161</v>
      </c>
      <c r="B495" s="136" t="s">
        <v>972</v>
      </c>
      <c r="C495" s="137" t="s">
        <v>104</v>
      </c>
      <c r="D495" s="112" t="s">
        <v>973</v>
      </c>
      <c r="E495" s="112" t="s">
        <v>974</v>
      </c>
      <c r="F495" s="108" t="s">
        <v>975</v>
      </c>
      <c r="G495" s="108" t="s">
        <v>972</v>
      </c>
      <c r="H495" s="108" t="s">
        <v>976</v>
      </c>
      <c r="I495" s="107">
        <v>2500700</v>
      </c>
      <c r="J495" s="108" t="s">
        <v>120</v>
      </c>
      <c r="K495" s="107"/>
      <c r="L495" s="114"/>
      <c r="M495" s="115"/>
    </row>
    <row r="496" spans="1:14" s="127" customFormat="1" ht="11.25" x14ac:dyDescent="0.25">
      <c r="A496" s="107" t="s">
        <v>161</v>
      </c>
      <c r="B496" s="136" t="s">
        <v>972</v>
      </c>
      <c r="C496" s="137" t="s">
        <v>1355</v>
      </c>
      <c r="D496" s="110">
        <v>228422841</v>
      </c>
      <c r="E496" s="110" t="s">
        <v>1573</v>
      </c>
      <c r="F496" s="130" t="s">
        <v>1574</v>
      </c>
      <c r="G496" s="130" t="s">
        <v>1575</v>
      </c>
      <c r="H496" s="229"/>
      <c r="I496" s="114">
        <v>2050200</v>
      </c>
      <c r="J496" s="108" t="s">
        <v>1354</v>
      </c>
      <c r="K496" s="107">
        <v>1</v>
      </c>
      <c r="L496" s="114"/>
      <c r="M496" s="115"/>
    </row>
    <row r="497" spans="1:13" s="127" customFormat="1" ht="11.25" x14ac:dyDescent="0.25">
      <c r="A497" s="107" t="s">
        <v>161</v>
      </c>
      <c r="B497" s="136" t="s">
        <v>972</v>
      </c>
      <c r="C497" s="137" t="s">
        <v>1355</v>
      </c>
      <c r="D497" s="110">
        <v>228422841</v>
      </c>
      <c r="E497" s="110" t="s">
        <v>1573</v>
      </c>
      <c r="F497" s="130" t="s">
        <v>1574</v>
      </c>
      <c r="G497" s="130" t="s">
        <v>972</v>
      </c>
      <c r="H497" s="229"/>
      <c r="I497" s="114">
        <v>2050200</v>
      </c>
      <c r="J497" s="108" t="s">
        <v>1354</v>
      </c>
      <c r="K497" s="107">
        <v>2</v>
      </c>
      <c r="L497" s="114"/>
      <c r="M497" s="115"/>
    </row>
    <row r="498" spans="1:13" s="127" customFormat="1" ht="22.5" x14ac:dyDescent="0.25">
      <c r="A498" s="107" t="s">
        <v>161</v>
      </c>
      <c r="B498" s="136" t="s">
        <v>972</v>
      </c>
      <c r="C498" s="137" t="s">
        <v>1355</v>
      </c>
      <c r="D498" s="140">
        <v>364836482</v>
      </c>
      <c r="E498" s="140" t="s">
        <v>1577</v>
      </c>
      <c r="F498" s="130" t="s">
        <v>1578</v>
      </c>
      <c r="G498" s="130" t="s">
        <v>972</v>
      </c>
      <c r="H498" s="229"/>
      <c r="I498" s="114">
        <v>2050200</v>
      </c>
      <c r="J498" s="108" t="s">
        <v>1354</v>
      </c>
      <c r="K498" s="107">
        <v>8</v>
      </c>
      <c r="L498" s="114"/>
      <c r="M498" s="115"/>
    </row>
    <row r="499" spans="1:13" s="127" customFormat="1" ht="22.5" x14ac:dyDescent="0.25">
      <c r="A499" s="107" t="s">
        <v>161</v>
      </c>
      <c r="B499" s="136" t="s">
        <v>972</v>
      </c>
      <c r="C499" s="137" t="s">
        <v>1355</v>
      </c>
      <c r="D499" s="140">
        <v>364836482</v>
      </c>
      <c r="E499" s="140" t="s">
        <v>1577</v>
      </c>
      <c r="F499" s="130" t="s">
        <v>1578</v>
      </c>
      <c r="G499" s="130" t="s">
        <v>1579</v>
      </c>
      <c r="H499" s="229"/>
      <c r="I499" s="114">
        <v>2050200</v>
      </c>
      <c r="J499" s="108" t="s">
        <v>1354</v>
      </c>
      <c r="K499" s="107">
        <v>1</v>
      </c>
      <c r="L499" s="114"/>
      <c r="M499" s="115"/>
    </row>
    <row r="500" spans="1:13" s="127" customFormat="1" ht="22.5" x14ac:dyDescent="0.25">
      <c r="A500" s="107" t="s">
        <v>161</v>
      </c>
      <c r="B500" s="136" t="s">
        <v>972</v>
      </c>
      <c r="C500" s="137" t="s">
        <v>163</v>
      </c>
      <c r="D500" s="113" t="s">
        <v>977</v>
      </c>
      <c r="E500" s="113" t="s">
        <v>978</v>
      </c>
      <c r="F500" s="108" t="s">
        <v>979</v>
      </c>
      <c r="G500" s="108" t="s">
        <v>980</v>
      </c>
      <c r="H500" s="108" t="s">
        <v>981</v>
      </c>
      <c r="I500" s="107">
        <v>2550000</v>
      </c>
      <c r="J500" s="108" t="s">
        <v>169</v>
      </c>
      <c r="K500" s="107">
        <v>1</v>
      </c>
      <c r="L500" s="114"/>
      <c r="M500" s="115"/>
    </row>
    <row r="501" spans="1:13" s="127" customFormat="1" ht="22.5" x14ac:dyDescent="0.25">
      <c r="A501" s="107" t="s">
        <v>161</v>
      </c>
      <c r="B501" s="136" t="s">
        <v>972</v>
      </c>
      <c r="C501" s="111" t="s">
        <v>146</v>
      </c>
      <c r="D501" s="110" t="s">
        <v>299</v>
      </c>
      <c r="E501" s="132" t="s">
        <v>300</v>
      </c>
      <c r="F501" s="108" t="s">
        <v>301</v>
      </c>
      <c r="G501" s="108" t="s">
        <v>972</v>
      </c>
      <c r="H501" s="108" t="s">
        <v>986</v>
      </c>
      <c r="I501" s="107">
        <v>2170000</v>
      </c>
      <c r="J501" s="108" t="s">
        <v>112</v>
      </c>
      <c r="K501" s="107">
        <v>1</v>
      </c>
      <c r="L501" s="114"/>
      <c r="M501" s="115"/>
    </row>
    <row r="502" spans="1:13" s="127" customFormat="1" ht="22.5" customHeight="1" x14ac:dyDescent="0.25">
      <c r="A502" s="107" t="s">
        <v>161</v>
      </c>
      <c r="B502" s="136" t="s">
        <v>972</v>
      </c>
      <c r="C502" s="111" t="s">
        <v>146</v>
      </c>
      <c r="D502" s="110" t="s">
        <v>982</v>
      </c>
      <c r="E502" s="132" t="s">
        <v>983</v>
      </c>
      <c r="F502" s="108" t="s">
        <v>984</v>
      </c>
      <c r="G502" s="108" t="s">
        <v>972</v>
      </c>
      <c r="H502" s="108" t="s">
        <v>985</v>
      </c>
      <c r="I502" s="107">
        <v>2170000</v>
      </c>
      <c r="J502" s="108" t="s">
        <v>112</v>
      </c>
      <c r="K502" s="107">
        <v>0.2</v>
      </c>
      <c r="L502" s="114"/>
      <c r="M502" s="115"/>
    </row>
    <row r="503" spans="1:13" s="127" customFormat="1" ht="22.5" customHeight="1" x14ac:dyDescent="0.25">
      <c r="A503" s="107" t="s">
        <v>161</v>
      </c>
      <c r="B503" s="136" t="s">
        <v>972</v>
      </c>
      <c r="C503" s="137" t="s">
        <v>146</v>
      </c>
      <c r="D503" s="112" t="s">
        <v>995</v>
      </c>
      <c r="E503" s="112" t="s">
        <v>996</v>
      </c>
      <c r="F503" s="108" t="s">
        <v>997</v>
      </c>
      <c r="G503" s="108" t="s">
        <v>972</v>
      </c>
      <c r="H503" s="108" t="s">
        <v>998</v>
      </c>
      <c r="I503" s="107">
        <v>2310000</v>
      </c>
      <c r="J503" s="108" t="s">
        <v>115</v>
      </c>
      <c r="K503" s="107">
        <v>1</v>
      </c>
      <c r="L503" s="114"/>
      <c r="M503" s="115"/>
    </row>
    <row r="504" spans="1:13" s="127" customFormat="1" ht="33.75" x14ac:dyDescent="0.25">
      <c r="A504" s="107" t="s">
        <v>161</v>
      </c>
      <c r="B504" s="136" t="s">
        <v>972</v>
      </c>
      <c r="C504" s="137" t="s">
        <v>122</v>
      </c>
      <c r="D504" s="112" t="s">
        <v>987</v>
      </c>
      <c r="E504" s="112" t="s">
        <v>988</v>
      </c>
      <c r="F504" s="108" t="s">
        <v>989</v>
      </c>
      <c r="G504" s="108" t="s">
        <v>972</v>
      </c>
      <c r="H504" s="129" t="s">
        <v>990</v>
      </c>
      <c r="I504" s="107">
        <v>2310000</v>
      </c>
      <c r="J504" s="108" t="s">
        <v>115</v>
      </c>
      <c r="K504" s="107">
        <v>1</v>
      </c>
      <c r="L504" s="114"/>
      <c r="M504" s="115"/>
    </row>
    <row r="505" spans="1:13" s="127" customFormat="1" ht="33.75" x14ac:dyDescent="0.25">
      <c r="A505" s="107" t="s">
        <v>161</v>
      </c>
      <c r="B505" s="108" t="s">
        <v>972</v>
      </c>
      <c r="C505" s="111" t="s">
        <v>122</v>
      </c>
      <c r="D505" s="113" t="s">
        <v>991</v>
      </c>
      <c r="E505" s="113" t="s">
        <v>992</v>
      </c>
      <c r="F505" s="130" t="s">
        <v>993</v>
      </c>
      <c r="G505" s="130" t="s">
        <v>972</v>
      </c>
      <c r="H505" s="129" t="s">
        <v>994</v>
      </c>
      <c r="I505" s="107">
        <v>2310000</v>
      </c>
      <c r="J505" s="108" t="s">
        <v>115</v>
      </c>
      <c r="K505" s="107">
        <v>1</v>
      </c>
      <c r="L505" s="114"/>
      <c r="M505" s="115"/>
    </row>
    <row r="506" spans="1:13" s="127" customFormat="1" ht="22.5" x14ac:dyDescent="0.25">
      <c r="A506" s="107" t="s">
        <v>161</v>
      </c>
      <c r="B506" s="136" t="s">
        <v>972</v>
      </c>
      <c r="C506" s="137" t="s">
        <v>127</v>
      </c>
      <c r="D506" s="113" t="s">
        <v>999</v>
      </c>
      <c r="E506" s="113" t="s">
        <v>1000</v>
      </c>
      <c r="F506" s="130" t="s">
        <v>1001</v>
      </c>
      <c r="G506" s="130" t="s">
        <v>972</v>
      </c>
      <c r="H506" s="130" t="s">
        <v>1002</v>
      </c>
      <c r="I506" s="107">
        <v>2540000</v>
      </c>
      <c r="J506" s="108" t="s">
        <v>132</v>
      </c>
      <c r="K506" s="107">
        <v>3</v>
      </c>
      <c r="L506" s="114"/>
      <c r="M506" s="115"/>
    </row>
    <row r="507" spans="1:13" s="127" customFormat="1" ht="22.5" customHeight="1" x14ac:dyDescent="0.25">
      <c r="A507" s="107" t="s">
        <v>101</v>
      </c>
      <c r="B507" s="136" t="s">
        <v>101</v>
      </c>
      <c r="C507" s="137" t="s">
        <v>104</v>
      </c>
      <c r="D507" s="132" t="s">
        <v>1087</v>
      </c>
      <c r="E507" s="132" t="s">
        <v>1088</v>
      </c>
      <c r="F507" s="108" t="s">
        <v>1089</v>
      </c>
      <c r="G507" s="108" t="s">
        <v>101</v>
      </c>
      <c r="H507" s="108" t="s">
        <v>1090</v>
      </c>
      <c r="I507" s="107">
        <v>2010000</v>
      </c>
      <c r="J507" s="134" t="s">
        <v>110</v>
      </c>
      <c r="K507" s="107">
        <v>2</v>
      </c>
      <c r="L507" s="135"/>
      <c r="M507" s="164"/>
    </row>
    <row r="508" spans="1:13" s="127" customFormat="1" ht="22.5" x14ac:dyDescent="0.25">
      <c r="A508" s="107" t="s">
        <v>101</v>
      </c>
      <c r="B508" s="136" t="s">
        <v>101</v>
      </c>
      <c r="C508" s="137" t="s">
        <v>104</v>
      </c>
      <c r="D508" s="132" t="s">
        <v>1087</v>
      </c>
      <c r="E508" s="132" t="s">
        <v>1088</v>
      </c>
      <c r="F508" s="108" t="s">
        <v>1089</v>
      </c>
      <c r="G508" s="108" t="s">
        <v>101</v>
      </c>
      <c r="H508" s="108" t="s">
        <v>1090</v>
      </c>
      <c r="I508" s="107">
        <v>2050000</v>
      </c>
      <c r="J508" s="108" t="s">
        <v>152</v>
      </c>
      <c r="K508" s="107">
        <v>1</v>
      </c>
      <c r="L508" s="114"/>
      <c r="M508" s="164"/>
    </row>
    <row r="509" spans="1:13" s="127" customFormat="1" ht="20.25" customHeight="1" x14ac:dyDescent="0.25">
      <c r="A509" s="107" t="s">
        <v>101</v>
      </c>
      <c r="B509" s="136" t="s">
        <v>101</v>
      </c>
      <c r="C509" s="137" t="s">
        <v>104</v>
      </c>
      <c r="D509" s="132" t="s">
        <v>1087</v>
      </c>
      <c r="E509" s="132" t="s">
        <v>1088</v>
      </c>
      <c r="F509" s="108" t="s">
        <v>1089</v>
      </c>
      <c r="G509" s="108" t="s">
        <v>101</v>
      </c>
      <c r="H509" s="108" t="s">
        <v>1090</v>
      </c>
      <c r="I509" s="107">
        <v>2060000</v>
      </c>
      <c r="J509" s="134" t="s">
        <v>153</v>
      </c>
      <c r="K509" s="107">
        <v>1</v>
      </c>
      <c r="L509" s="135"/>
      <c r="M509" s="164"/>
    </row>
    <row r="510" spans="1:13" s="127" customFormat="1" ht="11.25" x14ac:dyDescent="0.25">
      <c r="A510" s="107" t="s">
        <v>101</v>
      </c>
      <c r="B510" s="136" t="s">
        <v>101</v>
      </c>
      <c r="C510" s="137" t="s">
        <v>104</v>
      </c>
      <c r="D510" s="132" t="s">
        <v>1087</v>
      </c>
      <c r="E510" s="132" t="s">
        <v>1088</v>
      </c>
      <c r="F510" s="108" t="s">
        <v>1089</v>
      </c>
      <c r="G510" s="108" t="s">
        <v>101</v>
      </c>
      <c r="H510" s="108" t="s">
        <v>1090</v>
      </c>
      <c r="I510" s="107">
        <v>2070000</v>
      </c>
      <c r="J510" s="134" t="s">
        <v>183</v>
      </c>
      <c r="K510" s="107">
        <v>1</v>
      </c>
      <c r="L510" s="135"/>
      <c r="M510" s="164"/>
    </row>
    <row r="511" spans="1:13" s="127" customFormat="1" ht="22.5" customHeight="1" x14ac:dyDescent="0.25">
      <c r="A511" s="107" t="s">
        <v>101</v>
      </c>
      <c r="B511" s="136" t="s">
        <v>101</v>
      </c>
      <c r="C511" s="137" t="s">
        <v>104</v>
      </c>
      <c r="D511" s="132" t="s">
        <v>1087</v>
      </c>
      <c r="E511" s="132" t="s">
        <v>1088</v>
      </c>
      <c r="F511" s="108" t="s">
        <v>1089</v>
      </c>
      <c r="G511" s="108" t="s">
        <v>101</v>
      </c>
      <c r="H511" s="108" t="s">
        <v>1090</v>
      </c>
      <c r="I511" s="107">
        <v>2160000</v>
      </c>
      <c r="J511" s="134" t="s">
        <v>306</v>
      </c>
      <c r="K511" s="107">
        <v>1</v>
      </c>
      <c r="L511" s="135"/>
      <c r="M511" s="164"/>
    </row>
    <row r="512" spans="1:13" s="127" customFormat="1" ht="22.5" customHeight="1" x14ac:dyDescent="0.25">
      <c r="A512" s="107" t="s">
        <v>101</v>
      </c>
      <c r="B512" s="136" t="s">
        <v>101</v>
      </c>
      <c r="C512" s="137" t="s">
        <v>104</v>
      </c>
      <c r="D512" s="132" t="s">
        <v>1087</v>
      </c>
      <c r="E512" s="132" t="s">
        <v>1088</v>
      </c>
      <c r="F512" s="108" t="s">
        <v>1089</v>
      </c>
      <c r="G512" s="108" t="s">
        <v>101</v>
      </c>
      <c r="H512" s="108" t="s">
        <v>1090</v>
      </c>
      <c r="I512" s="107">
        <v>2170000</v>
      </c>
      <c r="J512" s="134" t="s">
        <v>112</v>
      </c>
      <c r="K512" s="107">
        <v>1</v>
      </c>
      <c r="L512" s="135"/>
      <c r="M512" s="164"/>
    </row>
    <row r="513" spans="1:13" s="127" customFormat="1" ht="11.25" x14ac:dyDescent="0.25">
      <c r="A513" s="107" t="s">
        <v>101</v>
      </c>
      <c r="B513" s="136" t="s">
        <v>101</v>
      </c>
      <c r="C513" s="137" t="s">
        <v>104</v>
      </c>
      <c r="D513" s="132" t="s">
        <v>1087</v>
      </c>
      <c r="E513" s="132" t="s">
        <v>1088</v>
      </c>
      <c r="F513" s="108" t="s">
        <v>1089</v>
      </c>
      <c r="G513" s="108" t="s">
        <v>101</v>
      </c>
      <c r="H513" s="108" t="s">
        <v>1090</v>
      </c>
      <c r="I513" s="107">
        <v>2500000</v>
      </c>
      <c r="J513" s="108" t="s">
        <v>119</v>
      </c>
      <c r="K513" s="107">
        <v>1</v>
      </c>
      <c r="L513" s="114"/>
      <c r="M513" s="164"/>
    </row>
    <row r="514" spans="1:13" s="127" customFormat="1" ht="22.5" customHeight="1" x14ac:dyDescent="0.25">
      <c r="A514" s="107" t="s">
        <v>101</v>
      </c>
      <c r="B514" s="136" t="s">
        <v>101</v>
      </c>
      <c r="C514" s="137" t="s">
        <v>104</v>
      </c>
      <c r="D514" s="132" t="s">
        <v>1123</v>
      </c>
      <c r="E514" s="110" t="s">
        <v>1124</v>
      </c>
      <c r="F514" s="134" t="s">
        <v>1125</v>
      </c>
      <c r="G514" s="134" t="s">
        <v>101</v>
      </c>
      <c r="H514" s="134" t="s">
        <v>1126</v>
      </c>
      <c r="I514" s="107">
        <v>2010000</v>
      </c>
      <c r="J514" s="108" t="s">
        <v>110</v>
      </c>
      <c r="K514" s="107">
        <v>2</v>
      </c>
      <c r="L514" s="114"/>
      <c r="M514" s="164"/>
    </row>
    <row r="515" spans="1:13" s="127" customFormat="1" ht="22.5" x14ac:dyDescent="0.25">
      <c r="A515" s="107" t="s">
        <v>101</v>
      </c>
      <c r="B515" s="136" t="s">
        <v>101</v>
      </c>
      <c r="C515" s="137" t="s">
        <v>104</v>
      </c>
      <c r="D515" s="132" t="s">
        <v>1123</v>
      </c>
      <c r="E515" s="110" t="s">
        <v>1124</v>
      </c>
      <c r="F515" s="134" t="s">
        <v>1125</v>
      </c>
      <c r="G515" s="134" t="s">
        <v>101</v>
      </c>
      <c r="H515" s="134" t="s">
        <v>1127</v>
      </c>
      <c r="I515" s="107">
        <v>2040000</v>
      </c>
      <c r="J515" s="108" t="s">
        <v>151</v>
      </c>
      <c r="K515" s="107">
        <v>1</v>
      </c>
      <c r="L515" s="114"/>
      <c r="M515" s="164"/>
    </row>
    <row r="516" spans="1:13" s="127" customFormat="1" ht="22.5" x14ac:dyDescent="0.25">
      <c r="A516" s="107" t="s">
        <v>101</v>
      </c>
      <c r="B516" s="136" t="s">
        <v>101</v>
      </c>
      <c r="C516" s="137" t="s">
        <v>104</v>
      </c>
      <c r="D516" s="132" t="s">
        <v>1123</v>
      </c>
      <c r="E516" s="110" t="s">
        <v>1124</v>
      </c>
      <c r="F516" s="134" t="s">
        <v>1125</v>
      </c>
      <c r="G516" s="134" t="s">
        <v>101</v>
      </c>
      <c r="H516" s="134" t="s">
        <v>1128</v>
      </c>
      <c r="I516" s="107">
        <v>2050000</v>
      </c>
      <c r="J516" s="108" t="s">
        <v>152</v>
      </c>
      <c r="K516" s="107">
        <v>6</v>
      </c>
      <c r="L516" s="114"/>
      <c r="M516" s="164"/>
    </row>
    <row r="517" spans="1:13" s="127" customFormat="1" ht="22.5" customHeight="1" x14ac:dyDescent="0.25">
      <c r="A517" s="107" t="s">
        <v>101</v>
      </c>
      <c r="B517" s="136" t="s">
        <v>101</v>
      </c>
      <c r="C517" s="137" t="s">
        <v>104</v>
      </c>
      <c r="D517" s="132" t="s">
        <v>1123</v>
      </c>
      <c r="E517" s="110" t="s">
        <v>1124</v>
      </c>
      <c r="F517" s="134" t="s">
        <v>1125</v>
      </c>
      <c r="G517" s="134" t="s">
        <v>101</v>
      </c>
      <c r="H517" s="134" t="s">
        <v>1129</v>
      </c>
      <c r="I517" s="107">
        <v>2070000</v>
      </c>
      <c r="J517" s="108" t="s">
        <v>183</v>
      </c>
      <c r="K517" s="107">
        <v>1</v>
      </c>
      <c r="L517" s="114"/>
      <c r="M517" s="164"/>
    </row>
    <row r="518" spans="1:13" s="127" customFormat="1" ht="11.25" x14ac:dyDescent="0.25">
      <c r="A518" s="107" t="s">
        <v>101</v>
      </c>
      <c r="B518" s="136" t="s">
        <v>101</v>
      </c>
      <c r="C518" s="137" t="s">
        <v>104</v>
      </c>
      <c r="D518" s="132" t="s">
        <v>1123</v>
      </c>
      <c r="E518" s="110" t="s">
        <v>1124</v>
      </c>
      <c r="F518" s="134" t="s">
        <v>1125</v>
      </c>
      <c r="G518" s="134" t="s">
        <v>101</v>
      </c>
      <c r="H518" s="134" t="s">
        <v>1130</v>
      </c>
      <c r="I518" s="107">
        <v>2170000</v>
      </c>
      <c r="J518" s="108" t="s">
        <v>112</v>
      </c>
      <c r="K518" s="107">
        <v>2</v>
      </c>
      <c r="L518" s="114"/>
      <c r="M518" s="164"/>
    </row>
    <row r="519" spans="1:13" s="127" customFormat="1" ht="11.25" x14ac:dyDescent="0.25">
      <c r="A519" s="107" t="s">
        <v>101</v>
      </c>
      <c r="B519" s="136" t="s">
        <v>101</v>
      </c>
      <c r="C519" s="137" t="s">
        <v>104</v>
      </c>
      <c r="D519" s="132" t="s">
        <v>1123</v>
      </c>
      <c r="E519" s="110" t="s">
        <v>1124</v>
      </c>
      <c r="F519" s="134" t="s">
        <v>1125</v>
      </c>
      <c r="G519" s="134" t="s">
        <v>101</v>
      </c>
      <c r="H519" s="134" t="s">
        <v>1028</v>
      </c>
      <c r="I519" s="107">
        <v>2310000</v>
      </c>
      <c r="J519" s="108" t="s">
        <v>115</v>
      </c>
      <c r="K519" s="107">
        <v>1</v>
      </c>
      <c r="L519" s="114"/>
      <c r="M519" s="164"/>
    </row>
    <row r="520" spans="1:13" s="127" customFormat="1" ht="22.5" x14ac:dyDescent="0.25">
      <c r="A520" s="107" t="s">
        <v>101</v>
      </c>
      <c r="B520" s="136" t="s">
        <v>101</v>
      </c>
      <c r="C520" s="137" t="s">
        <v>104</v>
      </c>
      <c r="D520" s="132" t="s">
        <v>1123</v>
      </c>
      <c r="E520" s="110" t="s">
        <v>1124</v>
      </c>
      <c r="F520" s="134" t="s">
        <v>1125</v>
      </c>
      <c r="G520" s="134" t="s">
        <v>101</v>
      </c>
      <c r="H520" s="134" t="s">
        <v>1131</v>
      </c>
      <c r="I520" s="107">
        <v>2500000</v>
      </c>
      <c r="J520" s="108" t="s">
        <v>119</v>
      </c>
      <c r="K520" s="107">
        <v>4</v>
      </c>
      <c r="L520" s="114"/>
      <c r="M520" s="164"/>
    </row>
    <row r="521" spans="1:13" s="127" customFormat="1" ht="11.25" x14ac:dyDescent="0.25">
      <c r="A521" s="107" t="s">
        <v>101</v>
      </c>
      <c r="B521" s="136" t="s">
        <v>101</v>
      </c>
      <c r="C521" s="137" t="s">
        <v>104</v>
      </c>
      <c r="D521" s="132" t="s">
        <v>1123</v>
      </c>
      <c r="E521" s="110" t="s">
        <v>1124</v>
      </c>
      <c r="F521" s="134" t="s">
        <v>1125</v>
      </c>
      <c r="G521" s="134" t="s">
        <v>101</v>
      </c>
      <c r="H521" s="134" t="s">
        <v>1028</v>
      </c>
      <c r="I521" s="107">
        <v>2500700</v>
      </c>
      <c r="J521" s="108" t="s">
        <v>120</v>
      </c>
      <c r="K521" s="107"/>
      <c r="L521" s="114"/>
      <c r="M521" s="164"/>
    </row>
    <row r="522" spans="1:13" s="127" customFormat="1" ht="11.25" x14ac:dyDescent="0.25">
      <c r="A522" s="107" t="s">
        <v>101</v>
      </c>
      <c r="B522" s="136" t="s">
        <v>101</v>
      </c>
      <c r="C522" s="137" t="s">
        <v>104</v>
      </c>
      <c r="D522" s="132" t="s">
        <v>1123</v>
      </c>
      <c r="E522" s="110" t="s">
        <v>1124</v>
      </c>
      <c r="F522" s="134" t="s">
        <v>1125</v>
      </c>
      <c r="G522" s="134" t="s">
        <v>101</v>
      </c>
      <c r="H522" s="134" t="s">
        <v>1129</v>
      </c>
      <c r="I522" s="107">
        <v>2530000</v>
      </c>
      <c r="J522" s="108" t="s">
        <v>187</v>
      </c>
      <c r="K522" s="107">
        <v>1</v>
      </c>
      <c r="L522" s="114"/>
      <c r="M522" s="164"/>
    </row>
    <row r="523" spans="1:13" s="127" customFormat="1" ht="22.5" customHeight="1" x14ac:dyDescent="0.25">
      <c r="A523" s="107" t="s">
        <v>101</v>
      </c>
      <c r="B523" s="136" t="s">
        <v>101</v>
      </c>
      <c r="C523" s="137" t="s">
        <v>104</v>
      </c>
      <c r="D523" s="112" t="s">
        <v>1104</v>
      </c>
      <c r="E523" s="112" t="s">
        <v>1105</v>
      </c>
      <c r="F523" s="108" t="s">
        <v>1106</v>
      </c>
      <c r="G523" s="108" t="s">
        <v>101</v>
      </c>
      <c r="H523" s="108" t="s">
        <v>1107</v>
      </c>
      <c r="I523" s="107">
        <v>2010000</v>
      </c>
      <c r="J523" s="108" t="s">
        <v>110</v>
      </c>
      <c r="K523" s="107">
        <v>4</v>
      </c>
      <c r="L523" s="114"/>
      <c r="M523" s="164"/>
    </row>
    <row r="524" spans="1:13" s="127" customFormat="1" ht="22.5" x14ac:dyDescent="0.25">
      <c r="A524" s="107" t="s">
        <v>101</v>
      </c>
      <c r="B524" s="136" t="s">
        <v>101</v>
      </c>
      <c r="C524" s="137" t="s">
        <v>104</v>
      </c>
      <c r="D524" s="112" t="s">
        <v>1104</v>
      </c>
      <c r="E524" s="112" t="s">
        <v>1105</v>
      </c>
      <c r="F524" s="108" t="s">
        <v>1106</v>
      </c>
      <c r="G524" s="108" t="s">
        <v>101</v>
      </c>
      <c r="H524" s="108" t="s">
        <v>1107</v>
      </c>
      <c r="I524" s="107">
        <v>2040000</v>
      </c>
      <c r="J524" s="134" t="s">
        <v>151</v>
      </c>
      <c r="K524" s="107">
        <v>3</v>
      </c>
      <c r="L524" s="135"/>
      <c r="M524" s="164"/>
    </row>
    <row r="525" spans="1:13" s="127" customFormat="1" ht="22.5" customHeight="1" x14ac:dyDescent="0.25">
      <c r="A525" s="107" t="s">
        <v>101</v>
      </c>
      <c r="B525" s="136" t="s">
        <v>101</v>
      </c>
      <c r="C525" s="137" t="s">
        <v>104</v>
      </c>
      <c r="D525" s="112" t="s">
        <v>1104</v>
      </c>
      <c r="E525" s="112" t="s">
        <v>1105</v>
      </c>
      <c r="F525" s="108" t="s">
        <v>1106</v>
      </c>
      <c r="G525" s="108" t="s">
        <v>101</v>
      </c>
      <c r="H525" s="108" t="s">
        <v>1108</v>
      </c>
      <c r="I525" s="107">
        <v>2050000</v>
      </c>
      <c r="J525" s="108" t="s">
        <v>152</v>
      </c>
      <c r="K525" s="107">
        <v>6</v>
      </c>
      <c r="L525" s="114"/>
      <c r="M525" s="164"/>
    </row>
    <row r="526" spans="1:13" s="127" customFormat="1" ht="22.5" x14ac:dyDescent="0.25">
      <c r="A526" s="107" t="s">
        <v>101</v>
      </c>
      <c r="B526" s="136" t="s">
        <v>101</v>
      </c>
      <c r="C526" s="137" t="s">
        <v>104</v>
      </c>
      <c r="D526" s="112" t="s">
        <v>1104</v>
      </c>
      <c r="E526" s="112" t="s">
        <v>1105</v>
      </c>
      <c r="F526" s="108" t="s">
        <v>1106</v>
      </c>
      <c r="G526" s="108" t="s">
        <v>101</v>
      </c>
      <c r="H526" s="108" t="s">
        <v>1109</v>
      </c>
      <c r="I526" s="107">
        <v>2060000</v>
      </c>
      <c r="J526" s="134" t="s">
        <v>153</v>
      </c>
      <c r="K526" s="107">
        <v>3</v>
      </c>
      <c r="L526" s="135"/>
      <c r="M526" s="164"/>
    </row>
    <row r="527" spans="1:13" s="127" customFormat="1" ht="22.5" x14ac:dyDescent="0.25">
      <c r="A527" s="107" t="s">
        <v>101</v>
      </c>
      <c r="B527" s="136" t="s">
        <v>101</v>
      </c>
      <c r="C527" s="137" t="s">
        <v>104</v>
      </c>
      <c r="D527" s="112" t="s">
        <v>1104</v>
      </c>
      <c r="E527" s="112" t="s">
        <v>1105</v>
      </c>
      <c r="F527" s="108" t="s">
        <v>1106</v>
      </c>
      <c r="G527" s="108" t="s">
        <v>101</v>
      </c>
      <c r="H527" s="108" t="s">
        <v>1110</v>
      </c>
      <c r="I527" s="107">
        <v>2070000</v>
      </c>
      <c r="J527" s="108" t="s">
        <v>183</v>
      </c>
      <c r="K527" s="107">
        <v>7</v>
      </c>
      <c r="L527" s="114"/>
      <c r="M527" s="164"/>
    </row>
    <row r="528" spans="1:13" s="127" customFormat="1" ht="22.5" customHeight="1" x14ac:dyDescent="0.25">
      <c r="A528" s="107" t="s">
        <v>101</v>
      </c>
      <c r="B528" s="136" t="s">
        <v>101</v>
      </c>
      <c r="C528" s="137" t="s">
        <v>104</v>
      </c>
      <c r="D528" s="112" t="s">
        <v>1104</v>
      </c>
      <c r="E528" s="112" t="s">
        <v>1105</v>
      </c>
      <c r="F528" s="108" t="s">
        <v>1106</v>
      </c>
      <c r="G528" s="108" t="s">
        <v>101</v>
      </c>
      <c r="H528" s="108" t="s">
        <v>1111</v>
      </c>
      <c r="I528" s="107">
        <v>2160000</v>
      </c>
      <c r="J528" s="134" t="s">
        <v>306</v>
      </c>
      <c r="K528" s="107">
        <v>1</v>
      </c>
      <c r="L528" s="135"/>
      <c r="M528" s="164"/>
    </row>
    <row r="529" spans="1:13" s="127" customFormat="1" ht="22.5" customHeight="1" x14ac:dyDescent="0.25">
      <c r="A529" s="107" t="s">
        <v>101</v>
      </c>
      <c r="B529" s="136" t="s">
        <v>101</v>
      </c>
      <c r="C529" s="137" t="s">
        <v>104</v>
      </c>
      <c r="D529" s="112" t="s">
        <v>1104</v>
      </c>
      <c r="E529" s="112" t="s">
        <v>1105</v>
      </c>
      <c r="F529" s="108" t="s">
        <v>1106</v>
      </c>
      <c r="G529" s="108" t="s">
        <v>101</v>
      </c>
      <c r="H529" s="108" t="s">
        <v>1112</v>
      </c>
      <c r="I529" s="107">
        <v>2170000</v>
      </c>
      <c r="J529" s="108" t="s">
        <v>112</v>
      </c>
      <c r="K529" s="107">
        <v>3</v>
      </c>
      <c r="L529" s="114"/>
      <c r="M529" s="164"/>
    </row>
    <row r="530" spans="1:13" s="127" customFormat="1" ht="11.25" x14ac:dyDescent="0.25">
      <c r="A530" s="107" t="s">
        <v>101</v>
      </c>
      <c r="B530" s="136" t="s">
        <v>101</v>
      </c>
      <c r="C530" s="137" t="s">
        <v>104</v>
      </c>
      <c r="D530" s="112" t="s">
        <v>1104</v>
      </c>
      <c r="E530" s="112" t="s">
        <v>1105</v>
      </c>
      <c r="F530" s="108" t="s">
        <v>1106</v>
      </c>
      <c r="G530" s="108" t="s">
        <v>101</v>
      </c>
      <c r="H530" s="108" t="s">
        <v>1078</v>
      </c>
      <c r="I530" s="107">
        <v>2310000</v>
      </c>
      <c r="J530" s="108" t="s">
        <v>115</v>
      </c>
      <c r="K530" s="107">
        <v>1</v>
      </c>
      <c r="L530" s="114"/>
      <c r="M530" s="164"/>
    </row>
    <row r="531" spans="1:13" s="127" customFormat="1" ht="22.5" customHeight="1" x14ac:dyDescent="0.25">
      <c r="A531" s="107" t="s">
        <v>101</v>
      </c>
      <c r="B531" s="136" t="s">
        <v>101</v>
      </c>
      <c r="C531" s="137" t="s">
        <v>104</v>
      </c>
      <c r="D531" s="112" t="s">
        <v>1104</v>
      </c>
      <c r="E531" s="112" t="s">
        <v>1105</v>
      </c>
      <c r="F531" s="108" t="s">
        <v>1106</v>
      </c>
      <c r="G531" s="108" t="s">
        <v>101</v>
      </c>
      <c r="H531" s="108" t="s">
        <v>1113</v>
      </c>
      <c r="I531" s="107">
        <v>2500000</v>
      </c>
      <c r="J531" s="108" t="s">
        <v>119</v>
      </c>
      <c r="K531" s="107">
        <v>11</v>
      </c>
      <c r="L531" s="114"/>
      <c r="M531" s="164"/>
    </row>
    <row r="532" spans="1:13" s="127" customFormat="1" ht="22.5" customHeight="1" x14ac:dyDescent="0.25">
      <c r="A532" s="107" t="s">
        <v>101</v>
      </c>
      <c r="B532" s="136" t="s">
        <v>101</v>
      </c>
      <c r="C532" s="137" t="s">
        <v>104</v>
      </c>
      <c r="D532" s="112" t="s">
        <v>1104</v>
      </c>
      <c r="E532" s="112" t="s">
        <v>1105</v>
      </c>
      <c r="F532" s="108" t="s">
        <v>1106</v>
      </c>
      <c r="G532" s="108" t="s">
        <v>101</v>
      </c>
      <c r="H532" s="108" t="s">
        <v>1114</v>
      </c>
      <c r="I532" s="107">
        <v>2530000</v>
      </c>
      <c r="J532" s="108" t="s">
        <v>187</v>
      </c>
      <c r="K532" s="107">
        <v>3</v>
      </c>
      <c r="L532" s="114"/>
      <c r="M532" s="164"/>
    </row>
    <row r="533" spans="1:13" s="127" customFormat="1" ht="22.5" customHeight="1" x14ac:dyDescent="0.25">
      <c r="A533" s="107" t="s">
        <v>101</v>
      </c>
      <c r="B533" s="136" t="s">
        <v>101</v>
      </c>
      <c r="C533" s="137" t="s">
        <v>104</v>
      </c>
      <c r="D533" s="132" t="s">
        <v>1115</v>
      </c>
      <c r="E533" s="132" t="s">
        <v>1116</v>
      </c>
      <c r="F533" s="134" t="s">
        <v>1117</v>
      </c>
      <c r="G533" s="134" t="s">
        <v>101</v>
      </c>
      <c r="H533" s="134" t="s">
        <v>1118</v>
      </c>
      <c r="I533" s="107">
        <v>2010000</v>
      </c>
      <c r="J533" s="134" t="s">
        <v>110</v>
      </c>
      <c r="K533" s="107">
        <v>1</v>
      </c>
      <c r="L533" s="135"/>
      <c r="M533" s="164"/>
    </row>
    <row r="534" spans="1:13" s="127" customFormat="1" ht="22.5" x14ac:dyDescent="0.25">
      <c r="A534" s="107" t="s">
        <v>101</v>
      </c>
      <c r="B534" s="136" t="s">
        <v>101</v>
      </c>
      <c r="C534" s="137" t="s">
        <v>104</v>
      </c>
      <c r="D534" s="132" t="s">
        <v>1115</v>
      </c>
      <c r="E534" s="132" t="s">
        <v>1116</v>
      </c>
      <c r="F534" s="134" t="s">
        <v>1117</v>
      </c>
      <c r="G534" s="134" t="s">
        <v>101</v>
      </c>
      <c r="H534" s="134" t="s">
        <v>1119</v>
      </c>
      <c r="I534" s="107">
        <v>2040000</v>
      </c>
      <c r="J534" s="134" t="s">
        <v>151</v>
      </c>
      <c r="K534" s="107">
        <v>3</v>
      </c>
      <c r="L534" s="135"/>
      <c r="M534" s="164"/>
    </row>
    <row r="535" spans="1:13" s="127" customFormat="1" ht="22.5" x14ac:dyDescent="0.25">
      <c r="A535" s="107" t="s">
        <v>101</v>
      </c>
      <c r="B535" s="136" t="s">
        <v>101</v>
      </c>
      <c r="C535" s="111" t="s">
        <v>104</v>
      </c>
      <c r="D535" s="132" t="s">
        <v>1115</v>
      </c>
      <c r="E535" s="132" t="s">
        <v>1116</v>
      </c>
      <c r="F535" s="134" t="s">
        <v>1117</v>
      </c>
      <c r="G535" s="108" t="s">
        <v>101</v>
      </c>
      <c r="H535" s="108" t="s">
        <v>1118</v>
      </c>
      <c r="I535" s="107">
        <v>2050000</v>
      </c>
      <c r="J535" s="108" t="s">
        <v>152</v>
      </c>
      <c r="K535" s="107">
        <v>1</v>
      </c>
      <c r="L535" s="114"/>
      <c r="M535" s="164"/>
    </row>
    <row r="536" spans="1:13" s="127" customFormat="1" ht="22.5" x14ac:dyDescent="0.25">
      <c r="A536" s="107" t="s">
        <v>101</v>
      </c>
      <c r="B536" s="136" t="s">
        <v>101</v>
      </c>
      <c r="C536" s="137" t="s">
        <v>104</v>
      </c>
      <c r="D536" s="132" t="s">
        <v>1115</v>
      </c>
      <c r="E536" s="132" t="s">
        <v>1116</v>
      </c>
      <c r="F536" s="134" t="s">
        <v>1117</v>
      </c>
      <c r="G536" s="134" t="s">
        <v>101</v>
      </c>
      <c r="H536" s="134" t="s">
        <v>1120</v>
      </c>
      <c r="I536" s="107">
        <v>2070000</v>
      </c>
      <c r="J536" s="134" t="s">
        <v>183</v>
      </c>
      <c r="K536" s="107">
        <v>2</v>
      </c>
      <c r="L536" s="135"/>
      <c r="M536" s="164"/>
    </row>
    <row r="537" spans="1:13" s="127" customFormat="1" ht="11.25" x14ac:dyDescent="0.25">
      <c r="A537" s="107" t="s">
        <v>101</v>
      </c>
      <c r="B537" s="136" t="s">
        <v>101</v>
      </c>
      <c r="C537" s="137" t="s">
        <v>104</v>
      </c>
      <c r="D537" s="132" t="s">
        <v>1115</v>
      </c>
      <c r="E537" s="132" t="s">
        <v>1116</v>
      </c>
      <c r="F537" s="134" t="s">
        <v>1117</v>
      </c>
      <c r="G537" s="134" t="s">
        <v>101</v>
      </c>
      <c r="H537" s="134" t="s">
        <v>1121</v>
      </c>
      <c r="I537" s="107">
        <v>2170000</v>
      </c>
      <c r="J537" s="134" t="s">
        <v>112</v>
      </c>
      <c r="K537" s="107">
        <v>4</v>
      </c>
      <c r="L537" s="135"/>
      <c r="M537" s="164"/>
    </row>
    <row r="538" spans="1:13" s="127" customFormat="1" ht="11.25" x14ac:dyDescent="0.25">
      <c r="A538" s="107" t="s">
        <v>101</v>
      </c>
      <c r="B538" s="136" t="s">
        <v>101</v>
      </c>
      <c r="C538" s="137" t="s">
        <v>104</v>
      </c>
      <c r="D538" s="132" t="s">
        <v>1115</v>
      </c>
      <c r="E538" s="132" t="s">
        <v>1116</v>
      </c>
      <c r="F538" s="134" t="s">
        <v>1117</v>
      </c>
      <c r="G538" s="134" t="s">
        <v>101</v>
      </c>
      <c r="H538" s="134" t="s">
        <v>1032</v>
      </c>
      <c r="I538" s="107">
        <v>2310000</v>
      </c>
      <c r="J538" s="134" t="s">
        <v>115</v>
      </c>
      <c r="K538" s="107">
        <v>1</v>
      </c>
      <c r="L538" s="135"/>
      <c r="M538" s="164"/>
    </row>
    <row r="539" spans="1:13" s="127" customFormat="1" ht="22.5" x14ac:dyDescent="0.25">
      <c r="A539" s="107" t="s">
        <v>101</v>
      </c>
      <c r="B539" s="136" t="s">
        <v>101</v>
      </c>
      <c r="C539" s="137" t="s">
        <v>104</v>
      </c>
      <c r="D539" s="132" t="s">
        <v>1115</v>
      </c>
      <c r="E539" s="132" t="s">
        <v>1116</v>
      </c>
      <c r="F539" s="134" t="s">
        <v>1117</v>
      </c>
      <c r="G539" s="134" t="s">
        <v>101</v>
      </c>
      <c r="H539" s="134" t="s">
        <v>1122</v>
      </c>
      <c r="I539" s="107">
        <v>2500000</v>
      </c>
      <c r="J539" s="108" t="s">
        <v>119</v>
      </c>
      <c r="K539" s="107">
        <v>7</v>
      </c>
      <c r="L539" s="114"/>
      <c r="M539" s="164"/>
    </row>
    <row r="540" spans="1:13" s="127" customFormat="1" ht="22.5" customHeight="1" x14ac:dyDescent="0.25">
      <c r="A540" s="107" t="s">
        <v>101</v>
      </c>
      <c r="B540" s="136" t="s">
        <v>101</v>
      </c>
      <c r="C540" s="137" t="s">
        <v>104</v>
      </c>
      <c r="D540" s="132" t="s">
        <v>1115</v>
      </c>
      <c r="E540" s="132" t="s">
        <v>1116</v>
      </c>
      <c r="F540" s="134" t="s">
        <v>1117</v>
      </c>
      <c r="G540" s="134" t="s">
        <v>101</v>
      </c>
      <c r="H540" s="134" t="s">
        <v>1118</v>
      </c>
      <c r="I540" s="107">
        <v>2600000</v>
      </c>
      <c r="J540" s="108" t="s">
        <v>210</v>
      </c>
      <c r="K540" s="107"/>
      <c r="L540" s="114"/>
      <c r="M540" s="164"/>
    </row>
    <row r="541" spans="1:13" s="127" customFormat="1" ht="56.25" x14ac:dyDescent="0.25">
      <c r="A541" s="107" t="s">
        <v>101</v>
      </c>
      <c r="B541" s="136" t="s">
        <v>101</v>
      </c>
      <c r="C541" s="137" t="s">
        <v>104</v>
      </c>
      <c r="D541" s="132" t="s">
        <v>1091</v>
      </c>
      <c r="E541" s="132" t="s">
        <v>1092</v>
      </c>
      <c r="F541" s="108" t="s">
        <v>1093</v>
      </c>
      <c r="G541" s="108" t="s">
        <v>1094</v>
      </c>
      <c r="H541" s="108" t="s">
        <v>1095</v>
      </c>
      <c r="I541" s="107">
        <v>2010000</v>
      </c>
      <c r="J541" s="108" t="s">
        <v>110</v>
      </c>
      <c r="K541" s="107">
        <v>1.85</v>
      </c>
      <c r="L541" s="114"/>
      <c r="M541" s="164"/>
    </row>
    <row r="542" spans="1:13" s="127" customFormat="1" ht="22.5" x14ac:dyDescent="0.25">
      <c r="A542" s="107" t="s">
        <v>101</v>
      </c>
      <c r="B542" s="136" t="s">
        <v>101</v>
      </c>
      <c r="C542" s="137" t="s">
        <v>104</v>
      </c>
      <c r="D542" s="132" t="s">
        <v>1091</v>
      </c>
      <c r="E542" s="132" t="s">
        <v>1092</v>
      </c>
      <c r="F542" s="108" t="s">
        <v>1093</v>
      </c>
      <c r="G542" s="108" t="s">
        <v>1049</v>
      </c>
      <c r="H542" s="108" t="s">
        <v>1050</v>
      </c>
      <c r="I542" s="107">
        <v>2040000</v>
      </c>
      <c r="J542" s="134" t="s">
        <v>151</v>
      </c>
      <c r="K542" s="107">
        <v>1</v>
      </c>
      <c r="L542" s="135"/>
      <c r="M542" s="164"/>
    </row>
    <row r="543" spans="1:13" s="127" customFormat="1" ht="22.5" customHeight="1" x14ac:dyDescent="0.25">
      <c r="A543" s="107" t="s">
        <v>101</v>
      </c>
      <c r="B543" s="136" t="s">
        <v>101</v>
      </c>
      <c r="C543" s="137" t="s">
        <v>104</v>
      </c>
      <c r="D543" s="132" t="s">
        <v>1091</v>
      </c>
      <c r="E543" s="132" t="s">
        <v>1092</v>
      </c>
      <c r="F543" s="108" t="s">
        <v>1093</v>
      </c>
      <c r="G543" s="108" t="s">
        <v>1096</v>
      </c>
      <c r="H543" s="108" t="s">
        <v>1097</v>
      </c>
      <c r="I543" s="107">
        <v>2050000</v>
      </c>
      <c r="J543" s="108" t="s">
        <v>152</v>
      </c>
      <c r="K543" s="107">
        <v>5</v>
      </c>
      <c r="L543" s="114"/>
      <c r="M543" s="164"/>
    </row>
    <row r="544" spans="1:13" s="127" customFormat="1" ht="22.5" customHeight="1" x14ac:dyDescent="0.25">
      <c r="A544" s="107" t="s">
        <v>101</v>
      </c>
      <c r="B544" s="136" t="s">
        <v>101</v>
      </c>
      <c r="C544" s="137" t="s">
        <v>104</v>
      </c>
      <c r="D544" s="132" t="s">
        <v>1091</v>
      </c>
      <c r="E544" s="132" t="s">
        <v>1092</v>
      </c>
      <c r="F544" s="108" t="s">
        <v>1093</v>
      </c>
      <c r="G544" s="108" t="s">
        <v>1098</v>
      </c>
      <c r="H544" s="108" t="s">
        <v>1099</v>
      </c>
      <c r="I544" s="107">
        <v>2170000</v>
      </c>
      <c r="J544" s="108" t="s">
        <v>112</v>
      </c>
      <c r="K544" s="107">
        <v>2</v>
      </c>
      <c r="L544" s="114"/>
      <c r="M544" s="164"/>
    </row>
    <row r="545" spans="1:14" s="127" customFormat="1" ht="78.75" x14ac:dyDescent="0.25">
      <c r="A545" s="107" t="s">
        <v>101</v>
      </c>
      <c r="B545" s="136" t="s">
        <v>101</v>
      </c>
      <c r="C545" s="137" t="s">
        <v>104</v>
      </c>
      <c r="D545" s="132" t="s">
        <v>1091</v>
      </c>
      <c r="E545" s="132" t="s">
        <v>1092</v>
      </c>
      <c r="F545" s="108" t="s">
        <v>1093</v>
      </c>
      <c r="G545" s="108" t="s">
        <v>1100</v>
      </c>
      <c r="H545" s="108" t="s">
        <v>1101</v>
      </c>
      <c r="I545" s="107">
        <v>2310000</v>
      </c>
      <c r="J545" s="108" t="s">
        <v>115</v>
      </c>
      <c r="K545" s="107">
        <v>6</v>
      </c>
      <c r="L545" s="114"/>
      <c r="M545" s="164"/>
    </row>
    <row r="546" spans="1:14" s="127" customFormat="1" ht="90" x14ac:dyDescent="0.25">
      <c r="A546" s="107" t="s">
        <v>101</v>
      </c>
      <c r="B546" s="136" t="s">
        <v>101</v>
      </c>
      <c r="C546" s="137" t="s">
        <v>104</v>
      </c>
      <c r="D546" s="132" t="s">
        <v>1091</v>
      </c>
      <c r="E546" s="132" t="s">
        <v>1092</v>
      </c>
      <c r="F546" s="108" t="s">
        <v>1093</v>
      </c>
      <c r="G546" s="225" t="s">
        <v>1102</v>
      </c>
      <c r="H546" s="225" t="s">
        <v>1103</v>
      </c>
      <c r="I546" s="107">
        <v>2500000</v>
      </c>
      <c r="J546" s="108" t="s">
        <v>209</v>
      </c>
      <c r="K546" s="107">
        <v>7</v>
      </c>
      <c r="L546" s="114"/>
      <c r="M546" s="164"/>
    </row>
    <row r="547" spans="1:14" s="127" customFormat="1" ht="22.5" x14ac:dyDescent="0.25">
      <c r="A547" s="107" t="s">
        <v>101</v>
      </c>
      <c r="B547" s="136" t="s">
        <v>101</v>
      </c>
      <c r="C547" s="111" t="s">
        <v>1351</v>
      </c>
      <c r="D547" s="110">
        <v>222722274</v>
      </c>
      <c r="E547" s="113" t="s">
        <v>1582</v>
      </c>
      <c r="F547" s="138" t="s">
        <v>1583</v>
      </c>
      <c r="G547" s="138" t="s">
        <v>101</v>
      </c>
      <c r="H547" s="235"/>
      <c r="I547" s="107">
        <v>2050200</v>
      </c>
      <c r="J547" s="138" t="s">
        <v>1354</v>
      </c>
      <c r="K547" s="107">
        <v>1</v>
      </c>
      <c r="L547" s="209"/>
      <c r="M547" s="164"/>
    </row>
    <row r="548" spans="1:14" s="127" customFormat="1" ht="22.5" x14ac:dyDescent="0.25">
      <c r="A548" s="107" t="s">
        <v>101</v>
      </c>
      <c r="B548" s="136" t="s">
        <v>101</v>
      </c>
      <c r="C548" s="137" t="s">
        <v>1351</v>
      </c>
      <c r="D548" s="113">
        <v>273427342</v>
      </c>
      <c r="E548" s="113" t="s">
        <v>1593</v>
      </c>
      <c r="F548" s="138" t="s">
        <v>1594</v>
      </c>
      <c r="G548" s="138" t="s">
        <v>1036</v>
      </c>
      <c r="H548" s="235"/>
      <c r="I548" s="107">
        <v>2050200</v>
      </c>
      <c r="J548" s="138" t="s">
        <v>1354</v>
      </c>
      <c r="K548" s="107">
        <v>1</v>
      </c>
      <c r="L548" s="209"/>
      <c r="M548" s="164"/>
    </row>
    <row r="549" spans="1:14" s="127" customFormat="1" ht="22.5" customHeight="1" x14ac:dyDescent="0.25">
      <c r="A549" s="107" t="s">
        <v>101</v>
      </c>
      <c r="B549" s="136" t="s">
        <v>101</v>
      </c>
      <c r="C549" s="111" t="s">
        <v>1351</v>
      </c>
      <c r="D549" s="113">
        <v>483748374</v>
      </c>
      <c r="E549" s="113" t="s">
        <v>1580</v>
      </c>
      <c r="F549" s="138" t="s">
        <v>1581</v>
      </c>
      <c r="G549" s="138" t="s">
        <v>101</v>
      </c>
      <c r="H549" s="235"/>
      <c r="I549" s="107">
        <v>2050200</v>
      </c>
      <c r="J549" s="138" t="s">
        <v>1354</v>
      </c>
      <c r="K549" s="107">
        <v>2</v>
      </c>
      <c r="L549" s="209"/>
      <c r="M549" s="164"/>
    </row>
    <row r="550" spans="1:14" s="127" customFormat="1" ht="22.5" customHeight="1" x14ac:dyDescent="0.25">
      <c r="A550" s="107" t="s">
        <v>101</v>
      </c>
      <c r="B550" s="136" t="s">
        <v>101</v>
      </c>
      <c r="C550" s="111" t="s">
        <v>1351</v>
      </c>
      <c r="D550" s="113" t="s">
        <v>1584</v>
      </c>
      <c r="E550" s="113" t="s">
        <v>1585</v>
      </c>
      <c r="F550" s="138" t="s">
        <v>1586</v>
      </c>
      <c r="G550" s="138" t="s">
        <v>1049</v>
      </c>
      <c r="H550" s="235"/>
      <c r="I550" s="107">
        <v>2050200</v>
      </c>
      <c r="J550" s="138" t="s">
        <v>1354</v>
      </c>
      <c r="K550" s="107">
        <v>2</v>
      </c>
      <c r="L550" s="209"/>
      <c r="M550" s="164"/>
    </row>
    <row r="551" spans="1:14" s="127" customFormat="1" ht="22.5" customHeight="1" x14ac:dyDescent="0.25">
      <c r="A551" s="107" t="s">
        <v>101</v>
      </c>
      <c r="B551" s="136" t="s">
        <v>101</v>
      </c>
      <c r="C551" s="111" t="s">
        <v>1351</v>
      </c>
      <c r="D551" s="113" t="s">
        <v>1587</v>
      </c>
      <c r="E551" s="113" t="s">
        <v>1588</v>
      </c>
      <c r="F551" s="138" t="s">
        <v>1589</v>
      </c>
      <c r="G551" s="138" t="s">
        <v>101</v>
      </c>
      <c r="H551" s="235"/>
      <c r="I551" s="107">
        <v>2050200</v>
      </c>
      <c r="J551" s="138" t="s">
        <v>1354</v>
      </c>
      <c r="K551" s="107">
        <v>2</v>
      </c>
      <c r="L551" s="209"/>
      <c r="M551" s="164"/>
    </row>
    <row r="552" spans="1:14" s="127" customFormat="1" ht="22.5" customHeight="1" x14ac:dyDescent="0.25">
      <c r="A552" s="107" t="s">
        <v>101</v>
      </c>
      <c r="B552" s="136" t="s">
        <v>101</v>
      </c>
      <c r="C552" s="111" t="s">
        <v>1351</v>
      </c>
      <c r="D552" s="113" t="s">
        <v>1590</v>
      </c>
      <c r="E552" s="113" t="s">
        <v>1591</v>
      </c>
      <c r="F552" s="138" t="s">
        <v>1592</v>
      </c>
      <c r="G552" s="138" t="s">
        <v>1049</v>
      </c>
      <c r="H552" s="235"/>
      <c r="I552" s="107">
        <v>2050200</v>
      </c>
      <c r="J552" s="138" t="s">
        <v>1354</v>
      </c>
      <c r="K552" s="107">
        <v>1</v>
      </c>
      <c r="L552" s="209"/>
      <c r="M552" s="164"/>
    </row>
    <row r="553" spans="1:14" s="127" customFormat="1" ht="22.5" customHeight="1" x14ac:dyDescent="0.25">
      <c r="A553" s="107" t="s">
        <v>101</v>
      </c>
      <c r="B553" s="136" t="s">
        <v>101</v>
      </c>
      <c r="C553" s="111" t="s">
        <v>1351</v>
      </c>
      <c r="D553" s="113" t="s">
        <v>1721</v>
      </c>
      <c r="E553" s="113" t="s">
        <v>1723</v>
      </c>
      <c r="F553" s="138" t="s">
        <v>1722</v>
      </c>
      <c r="G553" s="138" t="s">
        <v>1598</v>
      </c>
      <c r="H553" s="235"/>
      <c r="I553" s="107">
        <v>2050200</v>
      </c>
      <c r="J553" s="138" t="s">
        <v>1354</v>
      </c>
      <c r="K553" s="107">
        <v>2</v>
      </c>
      <c r="L553" s="209"/>
      <c r="M553" s="164"/>
      <c r="N553" s="250"/>
    </row>
    <row r="554" spans="1:14" s="127" customFormat="1" ht="22.5" x14ac:dyDescent="0.25">
      <c r="A554" s="107" t="s">
        <v>101</v>
      </c>
      <c r="B554" s="136" t="s">
        <v>101</v>
      </c>
      <c r="C554" s="111" t="s">
        <v>1355</v>
      </c>
      <c r="D554" s="110">
        <v>267626762</v>
      </c>
      <c r="E554" s="110" t="s">
        <v>1600</v>
      </c>
      <c r="F554" s="138" t="s">
        <v>1601</v>
      </c>
      <c r="G554" s="138" t="s">
        <v>101</v>
      </c>
      <c r="H554" s="235"/>
      <c r="I554" s="114">
        <v>2050200</v>
      </c>
      <c r="J554" s="138" t="s">
        <v>1354</v>
      </c>
      <c r="K554" s="107">
        <v>7</v>
      </c>
      <c r="L554" s="114"/>
      <c r="M554" s="164"/>
    </row>
    <row r="555" spans="1:14" s="127" customFormat="1" ht="22.5" x14ac:dyDescent="0.25">
      <c r="A555" s="107" t="s">
        <v>101</v>
      </c>
      <c r="B555" s="136" t="s">
        <v>101</v>
      </c>
      <c r="C555" s="137" t="s">
        <v>1355</v>
      </c>
      <c r="D555" s="110">
        <v>277327733</v>
      </c>
      <c r="E555" s="110" t="s">
        <v>1628</v>
      </c>
      <c r="F555" s="138" t="s">
        <v>1629</v>
      </c>
      <c r="G555" s="138" t="s">
        <v>101</v>
      </c>
      <c r="H555" s="235"/>
      <c r="I555" s="114">
        <v>2050200</v>
      </c>
      <c r="J555" s="138" t="s">
        <v>1354</v>
      </c>
      <c r="K555" s="107">
        <v>6</v>
      </c>
      <c r="L555" s="114"/>
      <c r="M555" s="164"/>
    </row>
    <row r="556" spans="1:14" s="127" customFormat="1" ht="22.5" x14ac:dyDescent="0.25">
      <c r="A556" s="107" t="s">
        <v>101</v>
      </c>
      <c r="B556" s="136" t="s">
        <v>101</v>
      </c>
      <c r="C556" s="137" t="s">
        <v>1355</v>
      </c>
      <c r="D556" s="110">
        <v>287728773</v>
      </c>
      <c r="E556" s="110" t="s">
        <v>1618</v>
      </c>
      <c r="F556" s="138" t="s">
        <v>1619</v>
      </c>
      <c r="G556" s="138" t="s">
        <v>1010</v>
      </c>
      <c r="H556" s="235"/>
      <c r="I556" s="114">
        <v>2050200</v>
      </c>
      <c r="J556" s="138" t="s">
        <v>1354</v>
      </c>
      <c r="K556" s="107">
        <v>5</v>
      </c>
      <c r="L556" s="114"/>
      <c r="M556" s="164"/>
    </row>
    <row r="557" spans="1:14" s="127" customFormat="1" ht="22.5" x14ac:dyDescent="0.25">
      <c r="A557" s="107" t="s">
        <v>101</v>
      </c>
      <c r="B557" s="136" t="s">
        <v>101</v>
      </c>
      <c r="C557" s="137" t="s">
        <v>1355</v>
      </c>
      <c r="D557" s="110">
        <v>287728773</v>
      </c>
      <c r="E557" s="110" t="s">
        <v>1618</v>
      </c>
      <c r="F557" s="138" t="s">
        <v>1619</v>
      </c>
      <c r="G557" s="138" t="s">
        <v>101</v>
      </c>
      <c r="H557" s="235"/>
      <c r="I557" s="114">
        <v>2050200</v>
      </c>
      <c r="J557" s="138" t="s">
        <v>1354</v>
      </c>
      <c r="K557" s="107">
        <v>18</v>
      </c>
      <c r="L557" s="114"/>
      <c r="M557" s="164"/>
    </row>
    <row r="558" spans="1:14" s="127" customFormat="1" ht="22.5" x14ac:dyDescent="0.25">
      <c r="A558" s="107" t="s">
        <v>101</v>
      </c>
      <c r="B558" s="136" t="s">
        <v>101</v>
      </c>
      <c r="C558" s="111" t="s">
        <v>1355</v>
      </c>
      <c r="D558" s="110">
        <v>290129010</v>
      </c>
      <c r="E558" s="110" t="s">
        <v>1634</v>
      </c>
      <c r="F558" s="108" t="s">
        <v>1635</v>
      </c>
      <c r="G558" s="108" t="s">
        <v>1636</v>
      </c>
      <c r="H558" s="228"/>
      <c r="I558" s="114">
        <v>2050200</v>
      </c>
      <c r="J558" s="108" t="s">
        <v>1354</v>
      </c>
      <c r="K558" s="107">
        <v>6</v>
      </c>
      <c r="L558" s="114"/>
      <c r="M558" s="164"/>
    </row>
    <row r="559" spans="1:14" s="127" customFormat="1" ht="22.5" x14ac:dyDescent="0.25">
      <c r="A559" s="107" t="s">
        <v>101</v>
      </c>
      <c r="B559" s="136" t="s">
        <v>101</v>
      </c>
      <c r="C559" s="137" t="s">
        <v>1355</v>
      </c>
      <c r="D559" s="110">
        <v>300130015</v>
      </c>
      <c r="E559" s="110" t="s">
        <v>1620</v>
      </c>
      <c r="F559" s="138" t="s">
        <v>1621</v>
      </c>
      <c r="G559" s="138" t="s">
        <v>101</v>
      </c>
      <c r="H559" s="235"/>
      <c r="I559" s="114">
        <v>2050200</v>
      </c>
      <c r="J559" s="138" t="s">
        <v>1354</v>
      </c>
      <c r="K559" s="107">
        <v>3</v>
      </c>
      <c r="L559" s="114"/>
      <c r="M559" s="164"/>
    </row>
    <row r="560" spans="1:14" s="127" customFormat="1" ht="22.5" x14ac:dyDescent="0.25">
      <c r="A560" s="107" t="s">
        <v>101</v>
      </c>
      <c r="B560" s="136" t="s">
        <v>101</v>
      </c>
      <c r="C560" s="137" t="s">
        <v>1355</v>
      </c>
      <c r="D560" s="110">
        <v>300430043</v>
      </c>
      <c r="E560" s="110" t="s">
        <v>1625</v>
      </c>
      <c r="F560" s="138" t="s">
        <v>1626</v>
      </c>
      <c r="G560" s="138" t="s">
        <v>1229</v>
      </c>
      <c r="H560" s="235"/>
      <c r="I560" s="114">
        <v>2050200</v>
      </c>
      <c r="J560" s="138" t="s">
        <v>1354</v>
      </c>
      <c r="K560" s="107">
        <v>2</v>
      </c>
      <c r="L560" s="114"/>
      <c r="M560" s="164"/>
    </row>
    <row r="561" spans="1:147" s="127" customFormat="1" ht="22.5" customHeight="1" x14ac:dyDescent="0.25">
      <c r="A561" s="107" t="s">
        <v>101</v>
      </c>
      <c r="B561" s="136" t="s">
        <v>101</v>
      </c>
      <c r="C561" s="137" t="s">
        <v>1355</v>
      </c>
      <c r="D561" s="110">
        <v>300430043</v>
      </c>
      <c r="E561" s="110" t="s">
        <v>1625</v>
      </c>
      <c r="F561" s="138" t="s">
        <v>1626</v>
      </c>
      <c r="G561" s="138" t="s">
        <v>1627</v>
      </c>
      <c r="H561" s="235"/>
      <c r="I561" s="114">
        <v>2050200</v>
      </c>
      <c r="J561" s="138" t="s">
        <v>1354</v>
      </c>
      <c r="K561" s="107">
        <v>1</v>
      </c>
      <c r="L561" s="114"/>
      <c r="M561" s="164"/>
    </row>
    <row r="562" spans="1:147" s="127" customFormat="1" ht="22.5" x14ac:dyDescent="0.25">
      <c r="A562" s="107" t="s">
        <v>101</v>
      </c>
      <c r="B562" s="136" t="s">
        <v>101</v>
      </c>
      <c r="C562" s="137" t="s">
        <v>1355</v>
      </c>
      <c r="D562" s="140">
        <v>305530550</v>
      </c>
      <c r="E562" s="110" t="s">
        <v>1632</v>
      </c>
      <c r="F562" s="138" t="s">
        <v>1633</v>
      </c>
      <c r="G562" s="138" t="s">
        <v>101</v>
      </c>
      <c r="H562" s="235"/>
      <c r="I562" s="114">
        <v>2050200</v>
      </c>
      <c r="J562" s="138" t="s">
        <v>1354</v>
      </c>
      <c r="K562" s="107">
        <v>14</v>
      </c>
      <c r="L562" s="114"/>
      <c r="M562" s="164"/>
    </row>
    <row r="563" spans="1:147" s="127" customFormat="1" ht="22.5" x14ac:dyDescent="0.25">
      <c r="A563" s="107" t="s">
        <v>101</v>
      </c>
      <c r="B563" s="136" t="s">
        <v>101</v>
      </c>
      <c r="C563" s="137" t="s">
        <v>1355</v>
      </c>
      <c r="D563" s="110">
        <v>307230724</v>
      </c>
      <c r="E563" s="110" t="s">
        <v>1611</v>
      </c>
      <c r="F563" s="138" t="s">
        <v>1612</v>
      </c>
      <c r="G563" s="138" t="s">
        <v>101</v>
      </c>
      <c r="H563" s="235"/>
      <c r="I563" s="114">
        <v>2050200</v>
      </c>
      <c r="J563" s="138" t="s">
        <v>1354</v>
      </c>
      <c r="K563" s="107">
        <v>2</v>
      </c>
      <c r="L563" s="114"/>
      <c r="M563" s="164"/>
    </row>
    <row r="564" spans="1:147" s="127" customFormat="1" ht="22.5" customHeight="1" x14ac:dyDescent="0.25">
      <c r="A564" s="107" t="s">
        <v>101</v>
      </c>
      <c r="B564" s="136" t="s">
        <v>101</v>
      </c>
      <c r="C564" s="137" t="s">
        <v>1355</v>
      </c>
      <c r="D564" s="110">
        <v>325032505</v>
      </c>
      <c r="E564" s="110" t="s">
        <v>1616</v>
      </c>
      <c r="F564" s="138" t="s">
        <v>1617</v>
      </c>
      <c r="G564" s="138" t="s">
        <v>101</v>
      </c>
      <c r="H564" s="235"/>
      <c r="I564" s="114">
        <v>2050200</v>
      </c>
      <c r="J564" s="138" t="s">
        <v>1354</v>
      </c>
      <c r="K564" s="107">
        <v>21</v>
      </c>
      <c r="L564" s="114"/>
      <c r="M564" s="164"/>
      <c r="N564" s="169"/>
      <c r="O564" s="169"/>
      <c r="P564" s="169"/>
      <c r="Q564" s="169"/>
      <c r="R564" s="169"/>
      <c r="S564" s="169"/>
      <c r="T564" s="169"/>
      <c r="U564" s="169"/>
      <c r="V564" s="169"/>
      <c r="W564" s="169"/>
      <c r="X564" s="169"/>
      <c r="Y564" s="169"/>
      <c r="Z564" s="169"/>
      <c r="AA564" s="169"/>
      <c r="AB564" s="169"/>
      <c r="AC564" s="169"/>
      <c r="AD564" s="169"/>
      <c r="AE564" s="169"/>
      <c r="AF564" s="169"/>
      <c r="AG564" s="169"/>
      <c r="AH564" s="169"/>
      <c r="AI564" s="169"/>
      <c r="AJ564" s="169"/>
      <c r="AK564" s="169"/>
      <c r="AL564" s="169"/>
      <c r="AM564" s="169"/>
      <c r="AN564" s="169"/>
      <c r="AO564" s="169"/>
      <c r="AP564" s="169"/>
      <c r="AQ564" s="169"/>
      <c r="AR564" s="169"/>
      <c r="AS564" s="169"/>
      <c r="AT564" s="169"/>
      <c r="AU564" s="169"/>
      <c r="AV564" s="169"/>
      <c r="AW564" s="169"/>
      <c r="AX564" s="169"/>
      <c r="AY564" s="169"/>
      <c r="AZ564" s="169"/>
      <c r="BA564" s="169"/>
      <c r="BB564" s="169"/>
      <c r="BC564" s="169"/>
      <c r="BD564" s="169"/>
      <c r="BE564" s="169"/>
      <c r="BF564" s="169"/>
      <c r="BG564" s="169"/>
      <c r="BH564" s="169"/>
      <c r="BI564" s="169"/>
      <c r="BJ564" s="169"/>
      <c r="BK564" s="169"/>
      <c r="BL564" s="169"/>
      <c r="BM564" s="169"/>
      <c r="BN564" s="169"/>
      <c r="BO564" s="169"/>
      <c r="BP564" s="169"/>
      <c r="BQ564" s="169"/>
      <c r="BR564" s="169"/>
      <c r="BS564" s="169"/>
      <c r="BT564" s="169"/>
      <c r="BU564" s="169"/>
      <c r="BV564" s="169"/>
      <c r="BW564" s="169"/>
      <c r="BX564" s="169"/>
      <c r="BY564" s="169"/>
      <c r="BZ564" s="169"/>
      <c r="CA564" s="169"/>
      <c r="CB564" s="169"/>
      <c r="CC564" s="169"/>
      <c r="CD564" s="169"/>
      <c r="CE564" s="169"/>
      <c r="CF564" s="169"/>
      <c r="CG564" s="169"/>
      <c r="CH564" s="169"/>
      <c r="CI564" s="169"/>
      <c r="CJ564" s="169"/>
      <c r="CK564" s="169"/>
      <c r="CL564" s="169"/>
      <c r="CM564" s="169"/>
      <c r="CN564" s="169"/>
      <c r="CO564" s="169"/>
      <c r="CP564" s="169"/>
      <c r="CQ564" s="169"/>
      <c r="CR564" s="169"/>
      <c r="CS564" s="169"/>
      <c r="CT564" s="169"/>
      <c r="CU564" s="169"/>
      <c r="CV564" s="169"/>
      <c r="CW564" s="169"/>
      <c r="CX564" s="169"/>
      <c r="CY564" s="169"/>
      <c r="CZ564" s="169"/>
      <c r="DA564" s="169"/>
      <c r="DB564" s="169"/>
      <c r="DC564" s="169"/>
      <c r="DD564" s="169"/>
      <c r="DE564" s="169"/>
      <c r="DF564" s="169"/>
      <c r="DG564" s="169"/>
      <c r="DH564" s="169"/>
      <c r="DI564" s="169"/>
      <c r="DJ564" s="169"/>
      <c r="DK564" s="169"/>
      <c r="DL564" s="169"/>
      <c r="DM564" s="169"/>
      <c r="DN564" s="169"/>
      <c r="DO564" s="169"/>
      <c r="DP564" s="169"/>
      <c r="DQ564" s="169"/>
      <c r="DR564" s="169"/>
      <c r="DS564" s="169"/>
      <c r="DT564" s="169"/>
      <c r="DU564" s="169"/>
      <c r="DV564" s="169"/>
      <c r="DW564" s="169"/>
      <c r="DX564" s="169"/>
      <c r="DY564" s="169"/>
      <c r="DZ564" s="169"/>
      <c r="EA564" s="169"/>
      <c r="EB564" s="169"/>
      <c r="EC564" s="169"/>
      <c r="ED564" s="169"/>
      <c r="EE564" s="169"/>
      <c r="EF564" s="169"/>
    </row>
    <row r="565" spans="1:147" s="127" customFormat="1" ht="22.5" x14ac:dyDescent="0.25">
      <c r="A565" s="107" t="s">
        <v>101</v>
      </c>
      <c r="B565" s="136" t="s">
        <v>101</v>
      </c>
      <c r="C565" s="137" t="s">
        <v>1355</v>
      </c>
      <c r="D565" s="110">
        <v>329832980</v>
      </c>
      <c r="E565" s="110" t="s">
        <v>1630</v>
      </c>
      <c r="F565" s="138" t="s">
        <v>1631</v>
      </c>
      <c r="G565" s="138" t="s">
        <v>1020</v>
      </c>
      <c r="H565" s="235"/>
      <c r="I565" s="114">
        <v>2050200</v>
      </c>
      <c r="J565" s="138" t="s">
        <v>1354</v>
      </c>
      <c r="K565" s="107">
        <v>5</v>
      </c>
      <c r="L565" s="114"/>
      <c r="M565" s="164"/>
    </row>
    <row r="566" spans="1:147" s="127" customFormat="1" ht="22.5" x14ac:dyDescent="0.25">
      <c r="A566" s="107" t="s">
        <v>101</v>
      </c>
      <c r="B566" s="136" t="s">
        <v>101</v>
      </c>
      <c r="C566" s="137" t="s">
        <v>1355</v>
      </c>
      <c r="D566" s="110">
        <v>329832980</v>
      </c>
      <c r="E566" s="110" t="s">
        <v>1630</v>
      </c>
      <c r="F566" s="138" t="s">
        <v>1631</v>
      </c>
      <c r="G566" s="138" t="s">
        <v>1604</v>
      </c>
      <c r="H566" s="235"/>
      <c r="I566" s="114">
        <v>2050200</v>
      </c>
      <c r="J566" s="138" t="s">
        <v>1354</v>
      </c>
      <c r="K566" s="107">
        <v>1</v>
      </c>
      <c r="L566" s="114"/>
      <c r="M566" s="164"/>
    </row>
    <row r="567" spans="1:147" s="127" customFormat="1" ht="22.5" x14ac:dyDescent="0.25">
      <c r="A567" s="107" t="s">
        <v>101</v>
      </c>
      <c r="B567" s="136" t="s">
        <v>101</v>
      </c>
      <c r="C567" s="137" t="s">
        <v>1355</v>
      </c>
      <c r="D567" s="110">
        <v>355535556</v>
      </c>
      <c r="E567" s="110" t="s">
        <v>1613</v>
      </c>
      <c r="F567" s="138" t="s">
        <v>1614</v>
      </c>
      <c r="G567" s="138" t="s">
        <v>101</v>
      </c>
      <c r="H567" s="235"/>
      <c r="I567" s="114">
        <v>2050200</v>
      </c>
      <c r="J567" s="138" t="s">
        <v>1354</v>
      </c>
      <c r="K567" s="107">
        <v>6</v>
      </c>
      <c r="L567" s="114"/>
      <c r="M567" s="164"/>
    </row>
    <row r="568" spans="1:147" s="127" customFormat="1" ht="22.5" x14ac:dyDescent="0.25">
      <c r="A568" s="107" t="s">
        <v>101</v>
      </c>
      <c r="B568" s="136" t="s">
        <v>101</v>
      </c>
      <c r="C568" s="137" t="s">
        <v>1355</v>
      </c>
      <c r="D568" s="110">
        <v>355535556</v>
      </c>
      <c r="E568" s="110" t="s">
        <v>1613</v>
      </c>
      <c r="F568" s="138" t="s">
        <v>1614</v>
      </c>
      <c r="G568" s="138" t="s">
        <v>1604</v>
      </c>
      <c r="H568" s="235"/>
      <c r="I568" s="114">
        <v>2050200</v>
      </c>
      <c r="J568" s="138" t="s">
        <v>1354</v>
      </c>
      <c r="K568" s="107">
        <v>2</v>
      </c>
      <c r="L568" s="114"/>
      <c r="M568" s="164"/>
    </row>
    <row r="569" spans="1:147" s="127" customFormat="1" ht="22.5" x14ac:dyDescent="0.25">
      <c r="A569" s="107" t="s">
        <v>101</v>
      </c>
      <c r="B569" s="136" t="s">
        <v>101</v>
      </c>
      <c r="C569" s="137" t="s">
        <v>1355</v>
      </c>
      <c r="D569" s="110">
        <v>355535556</v>
      </c>
      <c r="E569" s="110" t="s">
        <v>1613</v>
      </c>
      <c r="F569" s="138" t="s">
        <v>1614</v>
      </c>
      <c r="G569" s="138" t="s">
        <v>1615</v>
      </c>
      <c r="H569" s="235"/>
      <c r="I569" s="114">
        <v>2050200</v>
      </c>
      <c r="J569" s="138" t="s">
        <v>1354</v>
      </c>
      <c r="K569" s="107">
        <v>2</v>
      </c>
      <c r="L569" s="114"/>
      <c r="M569" s="164"/>
    </row>
    <row r="570" spans="1:147" s="127" customFormat="1" ht="22.5" x14ac:dyDescent="0.25">
      <c r="A570" s="107" t="s">
        <v>101</v>
      </c>
      <c r="B570" s="136" t="s">
        <v>101</v>
      </c>
      <c r="C570" s="137" t="s">
        <v>1355</v>
      </c>
      <c r="D570" s="110">
        <v>361736177</v>
      </c>
      <c r="E570" s="110" t="s">
        <v>1622</v>
      </c>
      <c r="F570" s="138" t="s">
        <v>1623</v>
      </c>
      <c r="G570" s="138" t="s">
        <v>101</v>
      </c>
      <c r="H570" s="235"/>
      <c r="I570" s="114">
        <v>2050200</v>
      </c>
      <c r="J570" s="138" t="s">
        <v>1354</v>
      </c>
      <c r="K570" s="107">
        <v>1</v>
      </c>
      <c r="L570" s="114"/>
      <c r="M570" s="164"/>
    </row>
    <row r="571" spans="1:147" s="127" customFormat="1" ht="22.5" x14ac:dyDescent="0.25">
      <c r="A571" s="107" t="s">
        <v>101</v>
      </c>
      <c r="B571" s="136" t="s">
        <v>101</v>
      </c>
      <c r="C571" s="137" t="s">
        <v>1355</v>
      </c>
      <c r="D571" s="110">
        <v>361736177</v>
      </c>
      <c r="E571" s="110" t="s">
        <v>1622</v>
      </c>
      <c r="F571" s="138" t="s">
        <v>1623</v>
      </c>
      <c r="G571" s="138" t="s">
        <v>1036</v>
      </c>
      <c r="H571" s="235"/>
      <c r="I571" s="114">
        <v>2050200</v>
      </c>
      <c r="J571" s="138" t="s">
        <v>1354</v>
      </c>
      <c r="K571" s="107">
        <v>1</v>
      </c>
      <c r="L571" s="114"/>
      <c r="M571" s="164"/>
    </row>
    <row r="572" spans="1:147" s="127" customFormat="1" ht="22.5" customHeight="1" x14ac:dyDescent="0.25">
      <c r="A572" s="107" t="s">
        <v>101</v>
      </c>
      <c r="B572" s="136" t="s">
        <v>101</v>
      </c>
      <c r="C572" s="137" t="s">
        <v>1355</v>
      </c>
      <c r="D572" s="110">
        <v>361736177</v>
      </c>
      <c r="E572" s="110" t="s">
        <v>1622</v>
      </c>
      <c r="F572" s="138" t="s">
        <v>1623</v>
      </c>
      <c r="G572" s="138" t="s">
        <v>628</v>
      </c>
      <c r="H572" s="235"/>
      <c r="I572" s="114">
        <v>2050200</v>
      </c>
      <c r="J572" s="138" t="s">
        <v>1354</v>
      </c>
      <c r="K572" s="107">
        <v>2</v>
      </c>
      <c r="L572" s="114"/>
      <c r="M572" s="164"/>
    </row>
    <row r="573" spans="1:147" s="127" customFormat="1" ht="22.5" x14ac:dyDescent="0.25">
      <c r="A573" s="107" t="s">
        <v>101</v>
      </c>
      <c r="B573" s="136" t="s">
        <v>101</v>
      </c>
      <c r="C573" s="137" t="s">
        <v>1355</v>
      </c>
      <c r="D573" s="110">
        <v>361736177</v>
      </c>
      <c r="E573" s="110" t="s">
        <v>1622</v>
      </c>
      <c r="F573" s="138" t="s">
        <v>1623</v>
      </c>
      <c r="G573" s="138" t="s">
        <v>630</v>
      </c>
      <c r="H573" s="235"/>
      <c r="I573" s="114">
        <v>2050200</v>
      </c>
      <c r="J573" s="138" t="s">
        <v>1354</v>
      </c>
      <c r="K573" s="107">
        <v>1</v>
      </c>
      <c r="L573" s="114"/>
      <c r="M573" s="164"/>
    </row>
    <row r="574" spans="1:147" s="127" customFormat="1" ht="22.5" x14ac:dyDescent="0.25">
      <c r="A574" s="107" t="s">
        <v>101</v>
      </c>
      <c r="B574" s="136" t="s">
        <v>101</v>
      </c>
      <c r="C574" s="137" t="s">
        <v>1355</v>
      </c>
      <c r="D574" s="110">
        <v>372137210</v>
      </c>
      <c r="E574" s="110" t="s">
        <v>1638</v>
      </c>
      <c r="F574" s="138" t="s">
        <v>1639</v>
      </c>
      <c r="G574" s="138" t="s">
        <v>1020</v>
      </c>
      <c r="H574" s="235"/>
      <c r="I574" s="114">
        <v>2050200</v>
      </c>
      <c r="J574" s="138" t="s">
        <v>1354</v>
      </c>
      <c r="K574" s="107">
        <v>2</v>
      </c>
      <c r="L574" s="114"/>
      <c r="M574" s="164"/>
      <c r="EG574" s="182"/>
      <c r="EH574" s="182"/>
      <c r="EI574" s="182"/>
      <c r="EJ574" s="182"/>
      <c r="EK574" s="182"/>
      <c r="EL574" s="182"/>
      <c r="EM574" s="182"/>
      <c r="EN574" s="182"/>
      <c r="EO574" s="182"/>
      <c r="EP574" s="182"/>
      <c r="EQ574" s="182"/>
    </row>
    <row r="575" spans="1:147" s="127" customFormat="1" ht="11.25" x14ac:dyDescent="0.25">
      <c r="A575" s="107" t="s">
        <v>101</v>
      </c>
      <c r="B575" s="136" t="s">
        <v>101</v>
      </c>
      <c r="C575" s="137" t="s">
        <v>1355</v>
      </c>
      <c r="D575" s="110">
        <v>375137513</v>
      </c>
      <c r="E575" s="110" t="s">
        <v>1602</v>
      </c>
      <c r="F575" s="138" t="s">
        <v>1603</v>
      </c>
      <c r="G575" s="138" t="s">
        <v>1604</v>
      </c>
      <c r="H575" s="235"/>
      <c r="I575" s="114">
        <v>2050200</v>
      </c>
      <c r="J575" s="138" t="s">
        <v>1354</v>
      </c>
      <c r="K575" s="107">
        <v>1</v>
      </c>
      <c r="L575" s="114"/>
      <c r="M575" s="164"/>
    </row>
    <row r="576" spans="1:147" s="127" customFormat="1" ht="11.25" x14ac:dyDescent="0.25">
      <c r="A576" s="107" t="s">
        <v>101</v>
      </c>
      <c r="B576" s="136" t="s">
        <v>101</v>
      </c>
      <c r="C576" s="137" t="s">
        <v>1355</v>
      </c>
      <c r="D576" s="110" t="s">
        <v>1608</v>
      </c>
      <c r="E576" s="110" t="s">
        <v>1609</v>
      </c>
      <c r="F576" s="138" t="s">
        <v>1610</v>
      </c>
      <c r="G576" s="138" t="s">
        <v>101</v>
      </c>
      <c r="H576" s="235"/>
      <c r="I576" s="114">
        <v>2050200</v>
      </c>
      <c r="J576" s="138" t="s">
        <v>1354</v>
      </c>
      <c r="K576" s="107">
        <v>31</v>
      </c>
      <c r="L576" s="114"/>
      <c r="M576" s="164"/>
    </row>
    <row r="577" spans="1:147" s="127" customFormat="1" ht="11.25" x14ac:dyDescent="0.25">
      <c r="A577" s="107" t="s">
        <v>101</v>
      </c>
      <c r="B577" s="136" t="s">
        <v>101</v>
      </c>
      <c r="C577" s="137" t="s">
        <v>1355</v>
      </c>
      <c r="D577" s="110" t="s">
        <v>1608</v>
      </c>
      <c r="E577" s="110" t="s">
        <v>1609</v>
      </c>
      <c r="F577" s="138" t="s">
        <v>1610</v>
      </c>
      <c r="G577" s="138" t="s">
        <v>1010</v>
      </c>
      <c r="H577" s="235"/>
      <c r="I577" s="114">
        <v>2050200</v>
      </c>
      <c r="J577" s="138" t="s">
        <v>1354</v>
      </c>
      <c r="K577" s="107">
        <v>4</v>
      </c>
      <c r="L577" s="114"/>
      <c r="M577" s="164"/>
    </row>
    <row r="578" spans="1:147" s="127" customFormat="1" ht="11.25" x14ac:dyDescent="0.25">
      <c r="A578" s="107" t="s">
        <v>101</v>
      </c>
      <c r="B578" s="136" t="s">
        <v>101</v>
      </c>
      <c r="C578" s="137" t="s">
        <v>1355</v>
      </c>
      <c r="D578" s="110" t="s">
        <v>1608</v>
      </c>
      <c r="E578" s="110" t="s">
        <v>1609</v>
      </c>
      <c r="F578" s="138" t="s">
        <v>1610</v>
      </c>
      <c r="G578" s="138" t="s">
        <v>1020</v>
      </c>
      <c r="H578" s="235"/>
      <c r="I578" s="114">
        <v>2050200</v>
      </c>
      <c r="J578" s="138" t="s">
        <v>1354</v>
      </c>
      <c r="K578" s="107">
        <v>1</v>
      </c>
      <c r="L578" s="114"/>
      <c r="M578" s="164"/>
    </row>
    <row r="579" spans="1:147" s="127" customFormat="1" ht="22.5" x14ac:dyDescent="0.25">
      <c r="A579" s="107" t="s">
        <v>101</v>
      </c>
      <c r="B579" s="136" t="s">
        <v>101</v>
      </c>
      <c r="C579" s="137" t="s">
        <v>1355</v>
      </c>
      <c r="D579" s="110" t="s">
        <v>1605</v>
      </c>
      <c r="E579" s="110" t="s">
        <v>1606</v>
      </c>
      <c r="F579" s="138" t="s">
        <v>1607</v>
      </c>
      <c r="G579" s="138" t="s">
        <v>101</v>
      </c>
      <c r="H579" s="235"/>
      <c r="I579" s="114">
        <v>2050200</v>
      </c>
      <c r="J579" s="138" t="s">
        <v>1354</v>
      </c>
      <c r="K579" s="107">
        <v>20</v>
      </c>
      <c r="L579" s="114"/>
      <c r="M579" s="164"/>
    </row>
    <row r="580" spans="1:147" s="127" customFormat="1" ht="22.5" x14ac:dyDescent="0.25">
      <c r="A580" s="107" t="s">
        <v>101</v>
      </c>
      <c r="B580" s="136" t="s">
        <v>101</v>
      </c>
      <c r="C580" s="111" t="s">
        <v>1355</v>
      </c>
      <c r="D580" s="110" t="s">
        <v>1640</v>
      </c>
      <c r="E580" s="110" t="s">
        <v>1641</v>
      </c>
      <c r="F580" s="138" t="s">
        <v>1642</v>
      </c>
      <c r="G580" s="138" t="s">
        <v>101</v>
      </c>
      <c r="H580" s="235"/>
      <c r="I580" s="114">
        <v>2050200</v>
      </c>
      <c r="J580" s="138" t="s">
        <v>1354</v>
      </c>
      <c r="K580" s="107">
        <v>1</v>
      </c>
      <c r="L580" s="114"/>
      <c r="M580" s="164"/>
      <c r="EG580" s="182"/>
      <c r="EH580" s="182"/>
      <c r="EI580" s="182"/>
      <c r="EJ580" s="182"/>
      <c r="EK580" s="182"/>
      <c r="EL580" s="182"/>
      <c r="EM580" s="182"/>
      <c r="EN580" s="182"/>
      <c r="EO580" s="182"/>
      <c r="EP580" s="182"/>
      <c r="EQ580" s="182"/>
    </row>
    <row r="581" spans="1:147" s="127" customFormat="1" ht="22.5" customHeight="1" x14ac:dyDescent="0.25">
      <c r="A581" s="107" t="s">
        <v>101</v>
      </c>
      <c r="B581" s="136" t="s">
        <v>101</v>
      </c>
      <c r="C581" s="111" t="s">
        <v>146</v>
      </c>
      <c r="D581" s="112">
        <v>267326734</v>
      </c>
      <c r="E581" s="113">
        <v>38242621554</v>
      </c>
      <c r="F581" s="108" t="s">
        <v>301</v>
      </c>
      <c r="G581" s="108" t="s">
        <v>1049</v>
      </c>
      <c r="H581" s="108" t="s">
        <v>1225</v>
      </c>
      <c r="I581" s="107">
        <v>2170000</v>
      </c>
      <c r="J581" s="108" t="s">
        <v>112</v>
      </c>
      <c r="K581" s="107">
        <v>0.8</v>
      </c>
      <c r="L581" s="114"/>
      <c r="M581" s="164"/>
    </row>
    <row r="582" spans="1:147" s="127" customFormat="1" ht="11.25" x14ac:dyDescent="0.25">
      <c r="A582" s="107" t="s">
        <v>101</v>
      </c>
      <c r="B582" s="136" t="s">
        <v>101</v>
      </c>
      <c r="C582" s="137" t="s">
        <v>146</v>
      </c>
      <c r="D582" s="110">
        <v>301630160</v>
      </c>
      <c r="E582" s="113" t="s">
        <v>148</v>
      </c>
      <c r="F582" s="133" t="s">
        <v>149</v>
      </c>
      <c r="G582" s="108" t="s">
        <v>101</v>
      </c>
      <c r="H582" s="108" t="s">
        <v>1151</v>
      </c>
      <c r="I582" s="107">
        <v>2010000</v>
      </c>
      <c r="J582" s="108" t="s">
        <v>110</v>
      </c>
      <c r="K582" s="107"/>
      <c r="L582" s="114" t="s">
        <v>49</v>
      </c>
      <c r="M582" s="164" t="s">
        <v>50</v>
      </c>
    </row>
    <row r="583" spans="1:147" s="127" customFormat="1" ht="11.25" x14ac:dyDescent="0.25">
      <c r="A583" s="107" t="s">
        <v>101</v>
      </c>
      <c r="B583" s="136" t="s">
        <v>101</v>
      </c>
      <c r="C583" s="137" t="s">
        <v>146</v>
      </c>
      <c r="D583" s="110">
        <v>301630160</v>
      </c>
      <c r="E583" s="113" t="s">
        <v>148</v>
      </c>
      <c r="F583" s="133" t="s">
        <v>149</v>
      </c>
      <c r="G583" s="108" t="s">
        <v>101</v>
      </c>
      <c r="H583" s="108" t="s">
        <v>1151</v>
      </c>
      <c r="I583" s="107">
        <v>2010000</v>
      </c>
      <c r="J583" s="108" t="s">
        <v>110</v>
      </c>
      <c r="K583" s="107"/>
      <c r="L583" s="114" t="s">
        <v>36</v>
      </c>
      <c r="M583" s="164" t="s">
        <v>37</v>
      </c>
    </row>
    <row r="584" spans="1:147" s="127" customFormat="1" ht="22.5" customHeight="1" x14ac:dyDescent="0.25">
      <c r="A584" s="107" t="s">
        <v>101</v>
      </c>
      <c r="B584" s="136" t="s">
        <v>101</v>
      </c>
      <c r="C584" s="137" t="s">
        <v>146</v>
      </c>
      <c r="D584" s="110">
        <v>301630160</v>
      </c>
      <c r="E584" s="113" t="s">
        <v>148</v>
      </c>
      <c r="F584" s="133" t="s">
        <v>149</v>
      </c>
      <c r="G584" s="108" t="s">
        <v>101</v>
      </c>
      <c r="H584" s="108" t="s">
        <v>1151</v>
      </c>
      <c r="I584" s="107">
        <v>2010000</v>
      </c>
      <c r="J584" s="108" t="s">
        <v>110</v>
      </c>
      <c r="K584" s="107"/>
      <c r="L584" s="114" t="s">
        <v>44</v>
      </c>
      <c r="M584" s="164" t="s">
        <v>45</v>
      </c>
    </row>
    <row r="585" spans="1:147" s="127" customFormat="1" ht="22.5" customHeight="1" x14ac:dyDescent="0.25">
      <c r="A585" s="107" t="s">
        <v>101</v>
      </c>
      <c r="B585" s="136" t="s">
        <v>101</v>
      </c>
      <c r="C585" s="137" t="s">
        <v>146</v>
      </c>
      <c r="D585" s="110">
        <v>301630160</v>
      </c>
      <c r="E585" s="113" t="s">
        <v>148</v>
      </c>
      <c r="F585" s="133" t="s">
        <v>149</v>
      </c>
      <c r="G585" s="108" t="s">
        <v>101</v>
      </c>
      <c r="H585" s="108" t="s">
        <v>1152</v>
      </c>
      <c r="I585" s="107">
        <v>2050000</v>
      </c>
      <c r="J585" s="108" t="s">
        <v>152</v>
      </c>
      <c r="K585" s="107">
        <v>0.3</v>
      </c>
      <c r="L585" s="114"/>
      <c r="M585" s="164"/>
    </row>
    <row r="586" spans="1:147" s="127" customFormat="1" ht="11.25" x14ac:dyDescent="0.25">
      <c r="A586" s="107" t="s">
        <v>101</v>
      </c>
      <c r="B586" s="136" t="s">
        <v>101</v>
      </c>
      <c r="C586" s="137" t="s">
        <v>146</v>
      </c>
      <c r="D586" s="110">
        <v>301630160</v>
      </c>
      <c r="E586" s="113" t="s">
        <v>148</v>
      </c>
      <c r="F586" s="133" t="s">
        <v>149</v>
      </c>
      <c r="G586" s="108" t="s">
        <v>101</v>
      </c>
      <c r="H586" s="108" t="s">
        <v>1151</v>
      </c>
      <c r="I586" s="107">
        <v>2500000</v>
      </c>
      <c r="J586" s="108" t="s">
        <v>154</v>
      </c>
      <c r="K586" s="107"/>
      <c r="L586" s="114" t="s">
        <v>25</v>
      </c>
      <c r="M586" s="164" t="s">
        <v>26</v>
      </c>
    </row>
    <row r="587" spans="1:147" s="127" customFormat="1" ht="11.25" x14ac:dyDescent="0.25">
      <c r="A587" s="107" t="s">
        <v>101</v>
      </c>
      <c r="B587" s="136" t="s">
        <v>101</v>
      </c>
      <c r="C587" s="137" t="s">
        <v>146</v>
      </c>
      <c r="D587" s="110">
        <v>301630160</v>
      </c>
      <c r="E587" s="113" t="s">
        <v>148</v>
      </c>
      <c r="F587" s="133" t="s">
        <v>149</v>
      </c>
      <c r="G587" s="108" t="s">
        <v>101</v>
      </c>
      <c r="H587" s="108" t="s">
        <v>1151</v>
      </c>
      <c r="I587" s="107">
        <v>2500000</v>
      </c>
      <c r="J587" s="108" t="s">
        <v>119</v>
      </c>
      <c r="K587" s="107"/>
      <c r="L587" s="114" t="s">
        <v>53</v>
      </c>
      <c r="M587" s="164" t="s">
        <v>54</v>
      </c>
    </row>
    <row r="588" spans="1:147" s="127" customFormat="1" ht="22.5" customHeight="1" x14ac:dyDescent="0.25">
      <c r="A588" s="107" t="s">
        <v>101</v>
      </c>
      <c r="B588" s="136" t="s">
        <v>101</v>
      </c>
      <c r="C588" s="137" t="s">
        <v>146</v>
      </c>
      <c r="D588" s="110">
        <v>301630160</v>
      </c>
      <c r="E588" s="113" t="s">
        <v>148</v>
      </c>
      <c r="F588" s="133" t="s">
        <v>149</v>
      </c>
      <c r="G588" s="108" t="s">
        <v>101</v>
      </c>
      <c r="H588" s="108" t="s">
        <v>1151</v>
      </c>
      <c r="I588" s="107">
        <v>2510100</v>
      </c>
      <c r="J588" s="108" t="s">
        <v>1678</v>
      </c>
      <c r="K588" s="107"/>
      <c r="L588" s="114" t="s">
        <v>1679</v>
      </c>
      <c r="M588" s="164" t="s">
        <v>1680</v>
      </c>
    </row>
    <row r="589" spans="1:147" s="127" customFormat="1" ht="22.5" customHeight="1" x14ac:dyDescent="0.25">
      <c r="A589" s="107" t="s">
        <v>101</v>
      </c>
      <c r="B589" s="136" t="s">
        <v>101</v>
      </c>
      <c r="C589" s="137" t="s">
        <v>146</v>
      </c>
      <c r="D589" s="110">
        <v>301630160</v>
      </c>
      <c r="E589" s="113" t="s">
        <v>148</v>
      </c>
      <c r="F589" s="133" t="s">
        <v>149</v>
      </c>
      <c r="G589" s="108" t="s">
        <v>101</v>
      </c>
      <c r="H589" s="108" t="s">
        <v>1151</v>
      </c>
      <c r="I589" s="107">
        <v>2530000</v>
      </c>
      <c r="J589" s="108" t="s">
        <v>187</v>
      </c>
      <c r="K589" s="107">
        <v>1</v>
      </c>
      <c r="L589" s="114"/>
      <c r="M589" s="164"/>
    </row>
    <row r="590" spans="1:147" s="127" customFormat="1" ht="22.5" customHeight="1" x14ac:dyDescent="0.25">
      <c r="A590" s="107" t="s">
        <v>101</v>
      </c>
      <c r="B590" s="136" t="s">
        <v>101</v>
      </c>
      <c r="C590" s="137" t="s">
        <v>146</v>
      </c>
      <c r="D590" s="110">
        <v>395539552</v>
      </c>
      <c r="E590" s="127">
        <v>89718348767</v>
      </c>
      <c r="F590" s="133" t="s">
        <v>1685</v>
      </c>
      <c r="G590" s="108" t="s">
        <v>101</v>
      </c>
      <c r="H590" s="108" t="s">
        <v>1686</v>
      </c>
      <c r="I590" s="235"/>
      <c r="J590" s="235"/>
      <c r="K590" s="235"/>
      <c r="L590" s="114" t="s">
        <v>1689</v>
      </c>
      <c r="M590" s="164" t="s">
        <v>1690</v>
      </c>
    </row>
    <row r="591" spans="1:147" s="127" customFormat="1" ht="22.5" customHeight="1" x14ac:dyDescent="0.25">
      <c r="A591" s="107" t="s">
        <v>101</v>
      </c>
      <c r="B591" s="136" t="s">
        <v>101</v>
      </c>
      <c r="C591" s="137" t="s">
        <v>146</v>
      </c>
      <c r="D591" s="110">
        <v>395539552</v>
      </c>
      <c r="E591" s="113" t="s">
        <v>1695</v>
      </c>
      <c r="F591" s="133" t="s">
        <v>1685</v>
      </c>
      <c r="G591" s="108" t="s">
        <v>101</v>
      </c>
      <c r="H591" s="108" t="s">
        <v>1687</v>
      </c>
      <c r="I591" s="235"/>
      <c r="J591" s="235"/>
      <c r="K591" s="235"/>
      <c r="L591" s="114" t="s">
        <v>1691</v>
      </c>
      <c r="M591" s="164" t="s">
        <v>1692</v>
      </c>
    </row>
    <row r="592" spans="1:147" s="127" customFormat="1" ht="22.5" customHeight="1" x14ac:dyDescent="0.25">
      <c r="A592" s="107" t="s">
        <v>101</v>
      </c>
      <c r="B592" s="136" t="s">
        <v>101</v>
      </c>
      <c r="C592" s="137" t="s">
        <v>146</v>
      </c>
      <c r="D592" s="110">
        <v>395539552</v>
      </c>
      <c r="E592" s="113" t="s">
        <v>1695</v>
      </c>
      <c r="F592" s="133" t="s">
        <v>1685</v>
      </c>
      <c r="G592" s="108" t="s">
        <v>101</v>
      </c>
      <c r="H592" s="108" t="s">
        <v>1688</v>
      </c>
      <c r="I592" s="235"/>
      <c r="J592" s="235"/>
      <c r="K592" s="235"/>
      <c r="L592" s="114" t="s">
        <v>1693</v>
      </c>
      <c r="M592" s="164" t="s">
        <v>1694</v>
      </c>
    </row>
    <row r="593" spans="1:147" s="127" customFormat="1" ht="22.5" customHeight="1" x14ac:dyDescent="0.25">
      <c r="A593" s="107" t="s">
        <v>101</v>
      </c>
      <c r="B593" s="136" t="s">
        <v>101</v>
      </c>
      <c r="C593" s="137" t="s">
        <v>146</v>
      </c>
      <c r="D593" s="224">
        <v>356835685</v>
      </c>
      <c r="E593" s="113" t="s">
        <v>1255</v>
      </c>
      <c r="F593" s="178" t="s">
        <v>1256</v>
      </c>
      <c r="G593" s="108" t="s">
        <v>101</v>
      </c>
      <c r="H593" s="108" t="s">
        <v>1257</v>
      </c>
      <c r="I593" s="107">
        <v>2310000</v>
      </c>
      <c r="J593" s="108" t="s">
        <v>1016</v>
      </c>
      <c r="K593" s="107">
        <v>1</v>
      </c>
      <c r="L593" s="178"/>
      <c r="M593" s="164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31"/>
      <c r="AK593" s="131"/>
      <c r="AL593" s="131"/>
      <c r="AM593" s="131"/>
      <c r="AN593" s="131"/>
      <c r="AO593" s="131"/>
      <c r="AP593" s="131"/>
      <c r="AQ593" s="131"/>
      <c r="AR593" s="131"/>
      <c r="AS593" s="131"/>
      <c r="AT593" s="131"/>
      <c r="AU593" s="131"/>
      <c r="AV593" s="131"/>
      <c r="AW593" s="131"/>
      <c r="AX593" s="131"/>
      <c r="AY593" s="131"/>
      <c r="AZ593" s="131"/>
      <c r="BA593" s="131"/>
      <c r="BB593" s="131"/>
      <c r="BC593" s="131"/>
      <c r="BD593" s="131"/>
      <c r="BE593" s="131"/>
      <c r="BF593" s="131"/>
      <c r="BG593" s="131"/>
      <c r="BH593" s="131"/>
      <c r="BI593" s="131"/>
      <c r="BJ593" s="131"/>
      <c r="BK593" s="131"/>
      <c r="BL593" s="131"/>
      <c r="BM593" s="131"/>
      <c r="BN593" s="131"/>
      <c r="BO593" s="131"/>
      <c r="BP593" s="131"/>
      <c r="BQ593" s="131"/>
      <c r="BR593" s="131"/>
      <c r="BS593" s="131"/>
      <c r="BT593" s="131"/>
      <c r="BU593" s="131"/>
      <c r="BV593" s="131"/>
      <c r="BW593" s="131"/>
      <c r="BX593" s="131"/>
      <c r="BY593" s="131"/>
      <c r="BZ593" s="131"/>
      <c r="CA593" s="131"/>
      <c r="CB593" s="131"/>
      <c r="CC593" s="131"/>
      <c r="CD593" s="131"/>
      <c r="CE593" s="131"/>
      <c r="CF593" s="131"/>
      <c r="CG593" s="131"/>
      <c r="CH593" s="131"/>
      <c r="CI593" s="131"/>
      <c r="CJ593" s="131"/>
      <c r="CK593" s="131"/>
      <c r="CL593" s="131"/>
      <c r="CM593" s="131"/>
      <c r="CN593" s="131"/>
      <c r="CO593" s="131"/>
      <c r="CP593" s="131"/>
      <c r="CQ593" s="131"/>
      <c r="CR593" s="131"/>
      <c r="CS593" s="131"/>
      <c r="CT593" s="131"/>
      <c r="CU593" s="131"/>
      <c r="CV593" s="131"/>
      <c r="CW593" s="131"/>
      <c r="CX593" s="131"/>
      <c r="CY593" s="131"/>
      <c r="CZ593" s="131"/>
      <c r="DA593" s="131"/>
      <c r="DB593" s="131"/>
      <c r="DC593" s="131"/>
      <c r="DD593" s="131"/>
      <c r="DE593" s="131"/>
      <c r="DF593" s="131"/>
      <c r="DG593" s="131"/>
      <c r="DH593" s="131"/>
      <c r="DI593" s="131"/>
      <c r="DJ593" s="131"/>
      <c r="DK593" s="131"/>
      <c r="DL593" s="131"/>
      <c r="DM593" s="131"/>
      <c r="DN593" s="131"/>
      <c r="DO593" s="131"/>
      <c r="DP593" s="131"/>
      <c r="DQ593" s="131"/>
      <c r="DR593" s="131"/>
      <c r="DS593" s="131"/>
      <c r="DT593" s="131"/>
      <c r="DU593" s="131"/>
      <c r="DV593" s="131"/>
      <c r="DW593" s="131"/>
      <c r="DX593" s="131"/>
      <c r="DY593" s="131"/>
      <c r="DZ593" s="131"/>
      <c r="EA593" s="131"/>
      <c r="EB593" s="131"/>
      <c r="EC593" s="131"/>
      <c r="ED593" s="131"/>
      <c r="EE593" s="131"/>
      <c r="EF593" s="131"/>
      <c r="EG593" s="131"/>
      <c r="EH593" s="131"/>
      <c r="EI593" s="131"/>
      <c r="EJ593" s="131"/>
      <c r="EK593" s="131"/>
      <c r="EL593" s="131"/>
      <c r="EM593" s="131"/>
      <c r="EN593" s="131"/>
      <c r="EO593" s="131"/>
      <c r="EP593" s="131"/>
      <c r="EQ593" s="131"/>
    </row>
    <row r="594" spans="1:147" s="127" customFormat="1" ht="22.5" customHeight="1" x14ac:dyDescent="0.25">
      <c r="A594" s="107" t="s">
        <v>101</v>
      </c>
      <c r="B594" s="136" t="s">
        <v>101</v>
      </c>
      <c r="C594" s="137" t="s">
        <v>146</v>
      </c>
      <c r="D594" s="110">
        <v>383538351</v>
      </c>
      <c r="E594" s="113">
        <v>1829566383</v>
      </c>
      <c r="F594" s="134" t="s">
        <v>1317</v>
      </c>
      <c r="G594" s="134" t="s">
        <v>101</v>
      </c>
      <c r="H594" s="134" t="s">
        <v>1318</v>
      </c>
      <c r="I594" s="107">
        <v>2300000</v>
      </c>
      <c r="J594" s="134" t="s">
        <v>1319</v>
      </c>
      <c r="K594" s="107">
        <v>1</v>
      </c>
      <c r="L594" s="135"/>
      <c r="M594" s="164"/>
    </row>
    <row r="595" spans="1:147" s="127" customFormat="1" ht="22.5" customHeight="1" x14ac:dyDescent="0.25">
      <c r="A595" s="107" t="s">
        <v>101</v>
      </c>
      <c r="B595" s="136" t="s">
        <v>101</v>
      </c>
      <c r="C595" s="137" t="s">
        <v>146</v>
      </c>
      <c r="D595" s="113">
        <v>391139118</v>
      </c>
      <c r="E595" s="113" t="s">
        <v>1147</v>
      </c>
      <c r="F595" s="108" t="s">
        <v>1148</v>
      </c>
      <c r="G595" s="108" t="s">
        <v>101</v>
      </c>
      <c r="H595" s="108" t="s">
        <v>1149</v>
      </c>
      <c r="I595" s="107">
        <v>2090000</v>
      </c>
      <c r="J595" s="108" t="s">
        <v>1150</v>
      </c>
      <c r="K595" s="107"/>
      <c r="L595" s="114"/>
      <c r="M595" s="164"/>
    </row>
    <row r="596" spans="1:147" s="127" customFormat="1" ht="11.25" x14ac:dyDescent="0.25">
      <c r="A596" s="107" t="s">
        <v>101</v>
      </c>
      <c r="B596" s="136" t="s">
        <v>101</v>
      </c>
      <c r="C596" s="137" t="s">
        <v>146</v>
      </c>
      <c r="D596" s="113">
        <v>395739578</v>
      </c>
      <c r="E596" s="113" t="s">
        <v>1310</v>
      </c>
      <c r="F596" s="181" t="s">
        <v>1311</v>
      </c>
      <c r="G596" s="165" t="s">
        <v>101</v>
      </c>
      <c r="H596" s="165" t="s">
        <v>1312</v>
      </c>
      <c r="I596" s="107">
        <v>2310000</v>
      </c>
      <c r="J596" s="181" t="s">
        <v>1016</v>
      </c>
      <c r="K596" s="107">
        <v>1</v>
      </c>
      <c r="L596" s="181"/>
      <c r="M596" s="226"/>
      <c r="N596" s="169"/>
      <c r="O596" s="169"/>
      <c r="P596" s="169"/>
      <c r="Q596" s="169"/>
      <c r="R596" s="169"/>
      <c r="S596" s="169"/>
      <c r="T596" s="169"/>
      <c r="U596" s="169"/>
      <c r="V596" s="169"/>
      <c r="W596" s="169"/>
      <c r="X596" s="169"/>
      <c r="Y596" s="169"/>
      <c r="Z596" s="169"/>
      <c r="AA596" s="169"/>
      <c r="AB596" s="169"/>
      <c r="AC596" s="169"/>
      <c r="AD596" s="169"/>
      <c r="AE596" s="169"/>
      <c r="AF596" s="169"/>
      <c r="AG596" s="169"/>
      <c r="AH596" s="169"/>
      <c r="AI596" s="169"/>
      <c r="AJ596" s="169"/>
      <c r="AK596" s="169"/>
      <c r="AL596" s="169"/>
      <c r="AM596" s="169"/>
      <c r="AN596" s="169"/>
      <c r="AO596" s="169"/>
      <c r="AP596" s="169"/>
      <c r="AQ596" s="169"/>
      <c r="AR596" s="169"/>
      <c r="AS596" s="169"/>
      <c r="AT596" s="169"/>
      <c r="AU596" s="169"/>
      <c r="AV596" s="169"/>
      <c r="AW596" s="169"/>
      <c r="AX596" s="169"/>
      <c r="AY596" s="169"/>
      <c r="AZ596" s="169"/>
      <c r="BA596" s="169"/>
      <c r="BB596" s="169"/>
      <c r="BC596" s="169"/>
      <c r="BD596" s="169"/>
      <c r="BE596" s="169"/>
      <c r="BF596" s="169"/>
      <c r="BG596" s="169"/>
      <c r="BH596" s="169"/>
      <c r="BI596" s="169"/>
      <c r="BJ596" s="169"/>
      <c r="BK596" s="169"/>
      <c r="BL596" s="169"/>
      <c r="BM596" s="169"/>
      <c r="BN596" s="169"/>
      <c r="BO596" s="169"/>
      <c r="BP596" s="169"/>
      <c r="BQ596" s="169"/>
      <c r="BR596" s="169"/>
      <c r="BS596" s="169"/>
      <c r="BT596" s="169"/>
      <c r="BU596" s="169"/>
      <c r="BV596" s="169"/>
      <c r="BW596" s="169"/>
      <c r="BX596" s="169"/>
      <c r="BY596" s="169"/>
      <c r="BZ596" s="169"/>
      <c r="CA596" s="169"/>
      <c r="CB596" s="169"/>
      <c r="CC596" s="169"/>
      <c r="CD596" s="169"/>
      <c r="CE596" s="169"/>
      <c r="CF596" s="169"/>
      <c r="CG596" s="169"/>
      <c r="CH596" s="169"/>
      <c r="CI596" s="169"/>
      <c r="CJ596" s="169"/>
      <c r="CK596" s="169"/>
      <c r="CL596" s="169"/>
      <c r="CM596" s="169"/>
      <c r="CN596" s="169"/>
      <c r="CO596" s="169"/>
      <c r="CP596" s="169"/>
      <c r="CQ596" s="169"/>
      <c r="CR596" s="169"/>
      <c r="CS596" s="169"/>
      <c r="CT596" s="169"/>
      <c r="CU596" s="169"/>
      <c r="CV596" s="169"/>
      <c r="CW596" s="169"/>
      <c r="CX596" s="169"/>
      <c r="CY596" s="169"/>
      <c r="CZ596" s="169"/>
      <c r="DA596" s="169"/>
      <c r="DB596" s="169"/>
      <c r="DC596" s="169"/>
      <c r="DD596" s="169"/>
      <c r="DE596" s="169"/>
      <c r="DF596" s="169"/>
      <c r="DG596" s="169"/>
      <c r="DH596" s="169"/>
      <c r="DI596" s="169"/>
      <c r="DJ596" s="169"/>
      <c r="DK596" s="169"/>
      <c r="DL596" s="169"/>
      <c r="DM596" s="169"/>
      <c r="DN596" s="169"/>
      <c r="DO596" s="169"/>
      <c r="DP596" s="169"/>
      <c r="DQ596" s="169"/>
      <c r="DR596" s="169"/>
      <c r="DS596" s="169"/>
      <c r="DT596" s="169"/>
      <c r="DU596" s="169"/>
      <c r="DV596" s="169"/>
      <c r="DW596" s="169"/>
      <c r="DX596" s="169"/>
      <c r="DY596" s="169"/>
      <c r="DZ596" s="169"/>
      <c r="EA596" s="169"/>
      <c r="EB596" s="169"/>
      <c r="EC596" s="169"/>
      <c r="ED596" s="169"/>
      <c r="EE596" s="169"/>
      <c r="EF596" s="169"/>
      <c r="EG596" s="169"/>
      <c r="EH596" s="169"/>
      <c r="EI596" s="169"/>
      <c r="EJ596" s="169"/>
      <c r="EK596" s="169"/>
      <c r="EL596" s="169"/>
      <c r="EM596" s="169"/>
      <c r="EN596" s="169"/>
      <c r="EO596" s="169"/>
      <c r="EP596" s="169"/>
      <c r="EQ596" s="169"/>
    </row>
    <row r="597" spans="1:147" s="127" customFormat="1" ht="22.5" customHeight="1" x14ac:dyDescent="0.25">
      <c r="A597" s="107" t="s">
        <v>101</v>
      </c>
      <c r="B597" s="136" t="s">
        <v>101</v>
      </c>
      <c r="C597" s="137" t="s">
        <v>146</v>
      </c>
      <c r="D597" s="110" t="s">
        <v>1320</v>
      </c>
      <c r="E597" s="113" t="s">
        <v>1321</v>
      </c>
      <c r="F597" s="134" t="s">
        <v>1322</v>
      </c>
      <c r="G597" s="134" t="s">
        <v>101</v>
      </c>
      <c r="H597" s="134" t="s">
        <v>1323</v>
      </c>
      <c r="I597" s="107">
        <v>2300000</v>
      </c>
      <c r="J597" s="134" t="s">
        <v>561</v>
      </c>
      <c r="K597" s="107">
        <v>12</v>
      </c>
      <c r="L597" s="135"/>
      <c r="M597" s="164"/>
    </row>
    <row r="598" spans="1:147" s="127" customFormat="1" ht="11.25" x14ac:dyDescent="0.25">
      <c r="A598" s="107" t="s">
        <v>101</v>
      </c>
      <c r="B598" s="136" t="s">
        <v>101</v>
      </c>
      <c r="C598" s="137" t="s">
        <v>146</v>
      </c>
      <c r="D598" s="110" t="s">
        <v>1320</v>
      </c>
      <c r="E598" s="113" t="s">
        <v>1321</v>
      </c>
      <c r="F598" s="134" t="s">
        <v>1322</v>
      </c>
      <c r="G598" s="134" t="s">
        <v>101</v>
      </c>
      <c r="H598" s="134" t="s">
        <v>1323</v>
      </c>
      <c r="I598" s="107">
        <v>2310000</v>
      </c>
      <c r="J598" s="134" t="s">
        <v>1324</v>
      </c>
      <c r="K598" s="107">
        <v>9</v>
      </c>
      <c r="L598" s="135"/>
      <c r="M598" s="164"/>
    </row>
    <row r="599" spans="1:147" s="127" customFormat="1" ht="22.5" x14ac:dyDescent="0.25">
      <c r="A599" s="107" t="s">
        <v>101</v>
      </c>
      <c r="B599" s="136" t="s">
        <v>101</v>
      </c>
      <c r="C599" s="137" t="s">
        <v>146</v>
      </c>
      <c r="D599" s="110" t="s">
        <v>1320</v>
      </c>
      <c r="E599" s="113" t="s">
        <v>1321</v>
      </c>
      <c r="F599" s="134" t="s">
        <v>1322</v>
      </c>
      <c r="G599" s="134" t="s">
        <v>101</v>
      </c>
      <c r="H599" s="134" t="s">
        <v>1323</v>
      </c>
      <c r="I599" s="107">
        <v>2330000</v>
      </c>
      <c r="J599" s="108" t="s">
        <v>846</v>
      </c>
      <c r="K599" s="107">
        <v>5</v>
      </c>
      <c r="L599" s="135"/>
      <c r="M599" s="164"/>
    </row>
    <row r="600" spans="1:147" s="127" customFormat="1" ht="11.25" x14ac:dyDescent="0.25">
      <c r="A600" s="107" t="s">
        <v>101</v>
      </c>
      <c r="B600" s="136" t="s">
        <v>101</v>
      </c>
      <c r="C600" s="137" t="s">
        <v>146</v>
      </c>
      <c r="D600" s="110" t="s">
        <v>1320</v>
      </c>
      <c r="E600" s="113" t="s">
        <v>1321</v>
      </c>
      <c r="F600" s="134" t="s">
        <v>1322</v>
      </c>
      <c r="G600" s="134" t="s">
        <v>101</v>
      </c>
      <c r="H600" s="134" t="s">
        <v>1323</v>
      </c>
      <c r="I600" s="107">
        <v>2340000</v>
      </c>
      <c r="J600" s="108" t="s">
        <v>411</v>
      </c>
      <c r="K600" s="107">
        <v>2</v>
      </c>
      <c r="L600" s="135"/>
      <c r="M600" s="164"/>
    </row>
    <row r="601" spans="1:147" s="127" customFormat="1" ht="11.25" x14ac:dyDescent="0.25">
      <c r="A601" s="107" t="s">
        <v>101</v>
      </c>
      <c r="B601" s="136" t="s">
        <v>101</v>
      </c>
      <c r="C601" s="137" t="s">
        <v>146</v>
      </c>
      <c r="D601" s="110" t="s">
        <v>1320</v>
      </c>
      <c r="E601" s="113" t="s">
        <v>1321</v>
      </c>
      <c r="F601" s="134" t="s">
        <v>1322</v>
      </c>
      <c r="G601" s="134" t="s">
        <v>101</v>
      </c>
      <c r="H601" s="134" t="s">
        <v>1323</v>
      </c>
      <c r="I601" s="107">
        <v>2350000</v>
      </c>
      <c r="J601" s="108" t="s">
        <v>841</v>
      </c>
      <c r="K601" s="107">
        <v>12</v>
      </c>
      <c r="L601" s="135"/>
      <c r="M601" s="164"/>
    </row>
    <row r="602" spans="1:147" s="127" customFormat="1" ht="11.25" x14ac:dyDescent="0.25">
      <c r="A602" s="107" t="s">
        <v>101</v>
      </c>
      <c r="B602" s="136" t="s">
        <v>101</v>
      </c>
      <c r="C602" s="137" t="s">
        <v>146</v>
      </c>
      <c r="D602" s="110" t="s">
        <v>1320</v>
      </c>
      <c r="E602" s="113" t="s">
        <v>1321</v>
      </c>
      <c r="F602" s="134" t="s">
        <v>1322</v>
      </c>
      <c r="G602" s="134" t="s">
        <v>101</v>
      </c>
      <c r="H602" s="134" t="s">
        <v>1323</v>
      </c>
      <c r="I602" s="107">
        <v>2360000</v>
      </c>
      <c r="J602" s="134" t="s">
        <v>116</v>
      </c>
      <c r="K602" s="107">
        <v>10</v>
      </c>
      <c r="L602" s="135"/>
      <c r="M602" s="164"/>
    </row>
    <row r="603" spans="1:147" s="127" customFormat="1" ht="11.25" x14ac:dyDescent="0.25">
      <c r="A603" s="107" t="s">
        <v>101</v>
      </c>
      <c r="B603" s="136" t="s">
        <v>101</v>
      </c>
      <c r="C603" s="137" t="s">
        <v>146</v>
      </c>
      <c r="D603" s="110" t="s">
        <v>1320</v>
      </c>
      <c r="E603" s="113" t="s">
        <v>1321</v>
      </c>
      <c r="F603" s="134" t="s">
        <v>1322</v>
      </c>
      <c r="G603" s="134" t="s">
        <v>101</v>
      </c>
      <c r="H603" s="134" t="s">
        <v>1323</v>
      </c>
      <c r="I603" s="107">
        <v>2370000</v>
      </c>
      <c r="J603" s="134" t="s">
        <v>847</v>
      </c>
      <c r="K603" s="107">
        <v>4</v>
      </c>
      <c r="L603" s="135"/>
      <c r="M603" s="164"/>
    </row>
    <row r="604" spans="1:147" s="127" customFormat="1" ht="22.5" customHeight="1" x14ac:dyDescent="0.25">
      <c r="A604" s="107" t="s">
        <v>101</v>
      </c>
      <c r="B604" s="136" t="s">
        <v>101</v>
      </c>
      <c r="C604" s="137" t="s">
        <v>146</v>
      </c>
      <c r="D604" s="110" t="s">
        <v>1320</v>
      </c>
      <c r="E604" s="113" t="s">
        <v>1321</v>
      </c>
      <c r="F604" s="134" t="s">
        <v>1322</v>
      </c>
      <c r="G604" s="134" t="s">
        <v>101</v>
      </c>
      <c r="H604" s="134" t="s">
        <v>1323</v>
      </c>
      <c r="I604" s="107">
        <v>2500700</v>
      </c>
      <c r="J604" s="108" t="s">
        <v>120</v>
      </c>
      <c r="K604" s="107"/>
      <c r="L604" s="114"/>
      <c r="M604" s="164"/>
    </row>
    <row r="605" spans="1:147" s="127" customFormat="1" ht="22.5" x14ac:dyDescent="0.25">
      <c r="A605" s="107" t="s">
        <v>101</v>
      </c>
      <c r="B605" s="136" t="s">
        <v>101</v>
      </c>
      <c r="C605" s="137" t="s">
        <v>146</v>
      </c>
      <c r="D605" s="110" t="s">
        <v>1192</v>
      </c>
      <c r="E605" s="113" t="s">
        <v>1193</v>
      </c>
      <c r="F605" s="134" t="s">
        <v>1194</v>
      </c>
      <c r="G605" s="134" t="s">
        <v>101</v>
      </c>
      <c r="H605" s="134" t="s">
        <v>1126</v>
      </c>
      <c r="I605" s="107">
        <v>2010200</v>
      </c>
      <c r="J605" s="134" t="s">
        <v>199</v>
      </c>
      <c r="K605" s="107">
        <v>7</v>
      </c>
      <c r="L605" s="135"/>
      <c r="M605" s="164"/>
    </row>
    <row r="606" spans="1:147" s="127" customFormat="1" ht="11.25" x14ac:dyDescent="0.25">
      <c r="A606" s="107" t="s">
        <v>101</v>
      </c>
      <c r="B606" s="136" t="s">
        <v>101</v>
      </c>
      <c r="C606" s="137" t="s">
        <v>146</v>
      </c>
      <c r="D606" s="110" t="s">
        <v>1192</v>
      </c>
      <c r="E606" s="113" t="s">
        <v>1193</v>
      </c>
      <c r="F606" s="134" t="s">
        <v>1194</v>
      </c>
      <c r="G606" s="134" t="s">
        <v>101</v>
      </c>
      <c r="H606" s="134" t="s">
        <v>1126</v>
      </c>
      <c r="I606" s="107">
        <v>2500000</v>
      </c>
      <c r="J606" s="108" t="s">
        <v>119</v>
      </c>
      <c r="K606" s="107">
        <v>1</v>
      </c>
      <c r="L606" s="114"/>
      <c r="M606" s="164"/>
    </row>
    <row r="607" spans="1:147" s="127" customFormat="1" ht="22.5" x14ac:dyDescent="0.25">
      <c r="A607" s="107" t="s">
        <v>101</v>
      </c>
      <c r="B607" s="136" t="s">
        <v>101</v>
      </c>
      <c r="C607" s="137" t="s">
        <v>146</v>
      </c>
      <c r="D607" s="110" t="s">
        <v>1243</v>
      </c>
      <c r="E607" s="113" t="s">
        <v>1244</v>
      </c>
      <c r="F607" s="134" t="s">
        <v>1245</v>
      </c>
      <c r="G607" s="134" t="s">
        <v>101</v>
      </c>
      <c r="H607" s="134" t="s">
        <v>1246</v>
      </c>
      <c r="I607" s="107">
        <v>2050000</v>
      </c>
      <c r="J607" s="108" t="s">
        <v>152</v>
      </c>
      <c r="K607" s="107">
        <v>7</v>
      </c>
      <c r="L607" s="114"/>
      <c r="M607" s="164"/>
    </row>
    <row r="608" spans="1:147" s="127" customFormat="1" ht="22.5" customHeight="1" x14ac:dyDescent="0.25">
      <c r="A608" s="107" t="s">
        <v>101</v>
      </c>
      <c r="B608" s="136" t="s">
        <v>101</v>
      </c>
      <c r="C608" s="137" t="s">
        <v>146</v>
      </c>
      <c r="D608" s="110" t="s">
        <v>1243</v>
      </c>
      <c r="E608" s="113" t="s">
        <v>1244</v>
      </c>
      <c r="F608" s="134" t="s">
        <v>1245</v>
      </c>
      <c r="G608" s="134" t="s">
        <v>101</v>
      </c>
      <c r="H608" s="134" t="s">
        <v>1246</v>
      </c>
      <c r="I608" s="107">
        <v>2060000</v>
      </c>
      <c r="J608" s="134" t="s">
        <v>153</v>
      </c>
      <c r="K608" s="107">
        <v>1</v>
      </c>
      <c r="L608" s="135"/>
      <c r="M608" s="164"/>
    </row>
    <row r="609" spans="1:147" s="127" customFormat="1" ht="22.5" x14ac:dyDescent="0.25">
      <c r="A609" s="107" t="s">
        <v>101</v>
      </c>
      <c r="B609" s="136" t="s">
        <v>101</v>
      </c>
      <c r="C609" s="137" t="s">
        <v>146</v>
      </c>
      <c r="D609" s="110" t="s">
        <v>1243</v>
      </c>
      <c r="E609" s="113" t="s">
        <v>1244</v>
      </c>
      <c r="F609" s="134" t="s">
        <v>1245</v>
      </c>
      <c r="G609" s="134" t="s">
        <v>101</v>
      </c>
      <c r="H609" s="134" t="s">
        <v>1246</v>
      </c>
      <c r="I609" s="107">
        <v>2550000</v>
      </c>
      <c r="J609" s="134" t="s">
        <v>169</v>
      </c>
      <c r="K609" s="107"/>
      <c r="L609" s="135"/>
      <c r="M609" s="164"/>
    </row>
    <row r="610" spans="1:147" s="127" customFormat="1" ht="22.5" x14ac:dyDescent="0.25">
      <c r="A610" s="107" t="s">
        <v>101</v>
      </c>
      <c r="B610" s="136" t="s">
        <v>101</v>
      </c>
      <c r="C610" s="137" t="s">
        <v>146</v>
      </c>
      <c r="D610" s="110" t="s">
        <v>1231</v>
      </c>
      <c r="E610" s="110" t="s">
        <v>1232</v>
      </c>
      <c r="F610" s="134" t="s">
        <v>1233</v>
      </c>
      <c r="G610" s="134" t="s">
        <v>101</v>
      </c>
      <c r="H610" s="134" t="s">
        <v>1234</v>
      </c>
      <c r="I610" s="107">
        <v>2010000</v>
      </c>
      <c r="J610" s="134" t="s">
        <v>110</v>
      </c>
      <c r="K610" s="107">
        <v>15.5</v>
      </c>
      <c r="L610" s="135"/>
      <c r="M610" s="164"/>
    </row>
    <row r="611" spans="1:147" s="127" customFormat="1" ht="22.5" x14ac:dyDescent="0.25">
      <c r="A611" s="107" t="s">
        <v>101</v>
      </c>
      <c r="B611" s="136" t="s">
        <v>101</v>
      </c>
      <c r="C611" s="137" t="s">
        <v>146</v>
      </c>
      <c r="D611" s="110" t="s">
        <v>1231</v>
      </c>
      <c r="E611" s="110" t="s">
        <v>1232</v>
      </c>
      <c r="F611" s="134" t="s">
        <v>1233</v>
      </c>
      <c r="G611" s="134" t="s">
        <v>101</v>
      </c>
      <c r="H611" s="134" t="s">
        <v>1234</v>
      </c>
      <c r="I611" s="107">
        <v>2050000</v>
      </c>
      <c r="J611" s="108" t="s">
        <v>152</v>
      </c>
      <c r="K611" s="107">
        <v>1.65</v>
      </c>
      <c r="L611" s="114"/>
      <c r="M611" s="164"/>
    </row>
    <row r="612" spans="1:147" s="127" customFormat="1" ht="22.5" x14ac:dyDescent="0.25">
      <c r="A612" s="107" t="s">
        <v>101</v>
      </c>
      <c r="B612" s="136" t="s">
        <v>101</v>
      </c>
      <c r="C612" s="137" t="s">
        <v>146</v>
      </c>
      <c r="D612" s="110" t="s">
        <v>1231</v>
      </c>
      <c r="E612" s="110" t="s">
        <v>1232</v>
      </c>
      <c r="F612" s="134" t="s">
        <v>1233</v>
      </c>
      <c r="G612" s="134" t="s">
        <v>101</v>
      </c>
      <c r="H612" s="134" t="s">
        <v>1234</v>
      </c>
      <c r="I612" s="107">
        <v>2550000</v>
      </c>
      <c r="J612" s="134" t="s">
        <v>169</v>
      </c>
      <c r="K612" s="107"/>
      <c r="L612" s="135"/>
      <c r="M612" s="164"/>
    </row>
    <row r="613" spans="1:147" s="127" customFormat="1" ht="22.5" x14ac:dyDescent="0.25">
      <c r="A613" s="107" t="s">
        <v>101</v>
      </c>
      <c r="B613" s="136" t="s">
        <v>101</v>
      </c>
      <c r="C613" s="137" t="s">
        <v>146</v>
      </c>
      <c r="D613" s="110" t="s">
        <v>1239</v>
      </c>
      <c r="E613" s="113" t="s">
        <v>1240</v>
      </c>
      <c r="F613" s="134" t="s">
        <v>1241</v>
      </c>
      <c r="G613" s="134" t="s">
        <v>101</v>
      </c>
      <c r="H613" s="134" t="s">
        <v>1242</v>
      </c>
      <c r="I613" s="107">
        <v>2050000</v>
      </c>
      <c r="J613" s="108" t="s">
        <v>152</v>
      </c>
      <c r="K613" s="107">
        <v>0.25</v>
      </c>
      <c r="L613" s="114"/>
      <c r="M613" s="164"/>
    </row>
    <row r="614" spans="1:147" s="127" customFormat="1" ht="22.5" x14ac:dyDescent="0.25">
      <c r="A614" s="107" t="s">
        <v>101</v>
      </c>
      <c r="B614" s="136" t="s">
        <v>101</v>
      </c>
      <c r="C614" s="137" t="s">
        <v>146</v>
      </c>
      <c r="D614" s="110" t="s">
        <v>1239</v>
      </c>
      <c r="E614" s="113" t="s">
        <v>1240</v>
      </c>
      <c r="F614" s="134" t="s">
        <v>1241</v>
      </c>
      <c r="G614" s="134" t="s">
        <v>101</v>
      </c>
      <c r="H614" s="134" t="s">
        <v>1242</v>
      </c>
      <c r="I614" s="107">
        <v>2060000</v>
      </c>
      <c r="J614" s="134" t="s">
        <v>153</v>
      </c>
      <c r="K614" s="107">
        <v>1</v>
      </c>
      <c r="L614" s="135"/>
      <c r="M614" s="164"/>
    </row>
    <row r="615" spans="1:147" s="127" customFormat="1" ht="22.5" x14ac:dyDescent="0.25">
      <c r="A615" s="107" t="s">
        <v>101</v>
      </c>
      <c r="B615" s="136" t="s">
        <v>101</v>
      </c>
      <c r="C615" s="137" t="s">
        <v>146</v>
      </c>
      <c r="D615" s="110" t="s">
        <v>1239</v>
      </c>
      <c r="E615" s="113" t="s">
        <v>1240</v>
      </c>
      <c r="F615" s="134" t="s">
        <v>1241</v>
      </c>
      <c r="G615" s="134" t="s">
        <v>101</v>
      </c>
      <c r="H615" s="134" t="s">
        <v>1242</v>
      </c>
      <c r="I615" s="107">
        <v>2070000</v>
      </c>
      <c r="J615" s="134" t="s">
        <v>183</v>
      </c>
      <c r="K615" s="107">
        <v>1</v>
      </c>
      <c r="L615" s="135"/>
      <c r="M615" s="164"/>
    </row>
    <row r="616" spans="1:147" s="127" customFormat="1" ht="22.5" x14ac:dyDescent="0.25">
      <c r="A616" s="107" t="s">
        <v>101</v>
      </c>
      <c r="B616" s="136" t="s">
        <v>101</v>
      </c>
      <c r="C616" s="137" t="s">
        <v>146</v>
      </c>
      <c r="D616" s="110" t="s">
        <v>1239</v>
      </c>
      <c r="E616" s="113" t="s">
        <v>1240</v>
      </c>
      <c r="F616" s="134" t="s">
        <v>1241</v>
      </c>
      <c r="G616" s="134" t="s">
        <v>101</v>
      </c>
      <c r="H616" s="134" t="s">
        <v>1242</v>
      </c>
      <c r="I616" s="107">
        <v>2090000</v>
      </c>
      <c r="J616" s="134" t="s">
        <v>307</v>
      </c>
      <c r="K616" s="107">
        <v>1</v>
      </c>
      <c r="L616" s="135"/>
      <c r="M616" s="164"/>
    </row>
    <row r="617" spans="1:147" s="127" customFormat="1" ht="22.5" x14ac:dyDescent="0.25">
      <c r="A617" s="107" t="s">
        <v>101</v>
      </c>
      <c r="B617" s="136" t="s">
        <v>101</v>
      </c>
      <c r="C617" s="137" t="s">
        <v>146</v>
      </c>
      <c r="D617" s="110" t="s">
        <v>1239</v>
      </c>
      <c r="E617" s="113" t="s">
        <v>1240</v>
      </c>
      <c r="F617" s="134" t="s">
        <v>1241</v>
      </c>
      <c r="G617" s="134" t="s">
        <v>101</v>
      </c>
      <c r="H617" s="134" t="s">
        <v>1242</v>
      </c>
      <c r="I617" s="107">
        <v>2160000</v>
      </c>
      <c r="J617" s="134" t="s">
        <v>306</v>
      </c>
      <c r="K617" s="107">
        <v>5</v>
      </c>
      <c r="L617" s="135"/>
      <c r="M617" s="164"/>
    </row>
    <row r="618" spans="1:147" s="127" customFormat="1" ht="22.5" x14ac:dyDescent="0.25">
      <c r="A618" s="107" t="s">
        <v>101</v>
      </c>
      <c r="B618" s="136" t="s">
        <v>101</v>
      </c>
      <c r="C618" s="111" t="s">
        <v>146</v>
      </c>
      <c r="D618" s="110" t="s">
        <v>299</v>
      </c>
      <c r="E618" s="132" t="s">
        <v>300</v>
      </c>
      <c r="F618" s="108" t="s">
        <v>301</v>
      </c>
      <c r="G618" s="108" t="s">
        <v>1020</v>
      </c>
      <c r="H618" s="108" t="s">
        <v>1224</v>
      </c>
      <c r="I618" s="107">
        <v>2170000</v>
      </c>
      <c r="J618" s="108" t="s">
        <v>112</v>
      </c>
      <c r="K618" s="107">
        <v>1</v>
      </c>
      <c r="L618" s="114"/>
      <c r="M618" s="164"/>
    </row>
    <row r="619" spans="1:147" s="127" customFormat="1" ht="22.5" customHeight="1" x14ac:dyDescent="0.25">
      <c r="A619" s="107" t="s">
        <v>101</v>
      </c>
      <c r="B619" s="136" t="s">
        <v>101</v>
      </c>
      <c r="C619" s="137" t="s">
        <v>146</v>
      </c>
      <c r="D619" s="113" t="s">
        <v>1174</v>
      </c>
      <c r="E619" s="113" t="s">
        <v>1175</v>
      </c>
      <c r="F619" s="178" t="s">
        <v>1176</v>
      </c>
      <c r="G619" s="108" t="s">
        <v>101</v>
      </c>
      <c r="H619" s="108" t="s">
        <v>1177</v>
      </c>
      <c r="I619" s="107">
        <v>2310000</v>
      </c>
      <c r="J619" s="108" t="s">
        <v>1016</v>
      </c>
      <c r="K619" s="107">
        <v>2</v>
      </c>
      <c r="L619" s="178"/>
      <c r="M619" s="164"/>
      <c r="N619" s="169"/>
      <c r="O619" s="169"/>
      <c r="P619" s="169"/>
      <c r="Q619" s="169"/>
      <c r="R619" s="169"/>
      <c r="S619" s="169"/>
      <c r="T619" s="169"/>
      <c r="U619" s="169"/>
      <c r="V619" s="169"/>
      <c r="W619" s="169"/>
      <c r="X619" s="169"/>
      <c r="Y619" s="169"/>
      <c r="Z619" s="169"/>
      <c r="AA619" s="169"/>
      <c r="AB619" s="169"/>
      <c r="AC619" s="169"/>
      <c r="AD619" s="169"/>
      <c r="AE619" s="169"/>
      <c r="AF619" s="169"/>
      <c r="AG619" s="169"/>
      <c r="AH619" s="169"/>
      <c r="AI619" s="169"/>
      <c r="AJ619" s="169"/>
      <c r="AK619" s="169"/>
      <c r="AL619" s="169"/>
      <c r="AM619" s="169"/>
      <c r="AN619" s="169"/>
      <c r="AO619" s="169"/>
      <c r="AP619" s="169"/>
      <c r="AQ619" s="169"/>
      <c r="AR619" s="169"/>
      <c r="AS619" s="169"/>
      <c r="AT619" s="169"/>
      <c r="AU619" s="169"/>
      <c r="AV619" s="169"/>
      <c r="AW619" s="169"/>
      <c r="AX619" s="169"/>
      <c r="AY619" s="169"/>
      <c r="AZ619" s="169"/>
      <c r="BA619" s="169"/>
      <c r="BB619" s="169"/>
      <c r="BC619" s="169"/>
      <c r="BD619" s="169"/>
      <c r="BE619" s="169"/>
      <c r="BF619" s="169"/>
      <c r="BG619" s="169"/>
      <c r="BH619" s="169"/>
      <c r="BI619" s="169"/>
      <c r="BJ619" s="169"/>
      <c r="BK619" s="169"/>
      <c r="BL619" s="169"/>
      <c r="BM619" s="169"/>
      <c r="BN619" s="169"/>
      <c r="BO619" s="169"/>
      <c r="BP619" s="169"/>
      <c r="BQ619" s="169"/>
      <c r="BR619" s="169"/>
      <c r="BS619" s="169"/>
      <c r="BT619" s="169"/>
      <c r="BU619" s="169"/>
      <c r="BV619" s="169"/>
      <c r="BW619" s="169"/>
      <c r="BX619" s="169"/>
      <c r="BY619" s="169"/>
      <c r="BZ619" s="169"/>
      <c r="CA619" s="169"/>
      <c r="CB619" s="169"/>
      <c r="CC619" s="169"/>
      <c r="CD619" s="169"/>
      <c r="CE619" s="169"/>
      <c r="CF619" s="169"/>
      <c r="CG619" s="169"/>
      <c r="CH619" s="169"/>
      <c r="CI619" s="169"/>
      <c r="CJ619" s="169"/>
      <c r="CK619" s="169"/>
      <c r="CL619" s="169"/>
      <c r="CM619" s="169"/>
      <c r="CN619" s="169"/>
      <c r="CO619" s="169"/>
      <c r="CP619" s="169"/>
      <c r="CQ619" s="169"/>
      <c r="CR619" s="169"/>
      <c r="CS619" s="169"/>
      <c r="CT619" s="169"/>
      <c r="CU619" s="169"/>
      <c r="CV619" s="169"/>
      <c r="CW619" s="169"/>
      <c r="CX619" s="169"/>
      <c r="CY619" s="169"/>
      <c r="CZ619" s="169"/>
      <c r="DA619" s="169"/>
      <c r="DB619" s="169"/>
      <c r="DC619" s="169"/>
      <c r="DD619" s="169"/>
      <c r="DE619" s="169"/>
      <c r="DF619" s="169"/>
      <c r="DG619" s="169"/>
      <c r="DH619" s="169"/>
      <c r="DI619" s="169"/>
      <c r="DJ619" s="169"/>
      <c r="DK619" s="169"/>
      <c r="DL619" s="169"/>
      <c r="DM619" s="169"/>
      <c r="DN619" s="169"/>
      <c r="DO619" s="169"/>
      <c r="DP619" s="169"/>
      <c r="DQ619" s="169"/>
      <c r="DR619" s="169"/>
      <c r="DS619" s="169"/>
      <c r="DT619" s="169"/>
      <c r="DU619" s="169"/>
      <c r="DV619" s="169"/>
      <c r="DW619" s="169"/>
      <c r="DX619" s="169"/>
      <c r="DY619" s="169"/>
      <c r="DZ619" s="169"/>
      <c r="EA619" s="169"/>
      <c r="EB619" s="169"/>
      <c r="EC619" s="169"/>
      <c r="ED619" s="169"/>
      <c r="EE619" s="169"/>
      <c r="EF619" s="169"/>
      <c r="EG619" s="169"/>
      <c r="EH619" s="169"/>
      <c r="EI619" s="169"/>
      <c r="EJ619" s="169"/>
      <c r="EK619" s="169"/>
      <c r="EL619" s="169"/>
      <c r="EM619" s="169"/>
      <c r="EN619" s="169"/>
      <c r="EO619" s="169"/>
      <c r="EP619" s="169"/>
      <c r="EQ619" s="169"/>
    </row>
    <row r="620" spans="1:147" s="127" customFormat="1" ht="22.5" customHeight="1" x14ac:dyDescent="0.25">
      <c r="A620" s="107" t="s">
        <v>101</v>
      </c>
      <c r="B620" s="108" t="s">
        <v>101</v>
      </c>
      <c r="C620" s="111" t="s">
        <v>146</v>
      </c>
      <c r="D620" s="110" t="s">
        <v>380</v>
      </c>
      <c r="E620" s="110" t="s">
        <v>381</v>
      </c>
      <c r="F620" s="108" t="s">
        <v>382</v>
      </c>
      <c r="G620" s="108" t="s">
        <v>101</v>
      </c>
      <c r="H620" s="108" t="s">
        <v>384</v>
      </c>
      <c r="I620" s="114">
        <v>2150000</v>
      </c>
      <c r="J620" s="108" t="s">
        <v>191</v>
      </c>
      <c r="K620" s="114">
        <v>0.4</v>
      </c>
      <c r="L620" s="114"/>
      <c r="M620" s="164"/>
    </row>
    <row r="621" spans="1:147" s="127" customFormat="1" ht="22.5" x14ac:dyDescent="0.25">
      <c r="A621" s="107" t="s">
        <v>101</v>
      </c>
      <c r="B621" s="222" t="s">
        <v>101</v>
      </c>
      <c r="C621" s="113" t="s">
        <v>146</v>
      </c>
      <c r="D621" s="113" t="s">
        <v>1178</v>
      </c>
      <c r="E621" s="113" t="s">
        <v>1179</v>
      </c>
      <c r="F621" s="108" t="s">
        <v>1180</v>
      </c>
      <c r="G621" s="147" t="s">
        <v>101</v>
      </c>
      <c r="H621" s="147" t="s">
        <v>1181</v>
      </c>
      <c r="I621" s="107">
        <v>2310000</v>
      </c>
      <c r="J621" s="108" t="s">
        <v>1146</v>
      </c>
      <c r="K621" s="107">
        <v>1</v>
      </c>
      <c r="L621" s="107"/>
      <c r="M621" s="251"/>
      <c r="N621" s="169"/>
      <c r="O621" s="169"/>
      <c r="P621" s="169"/>
      <c r="Q621" s="169"/>
      <c r="R621" s="169"/>
      <c r="S621" s="169"/>
      <c r="T621" s="169"/>
      <c r="U621" s="169"/>
      <c r="V621" s="169"/>
      <c r="W621" s="169"/>
      <c r="X621" s="169"/>
      <c r="Y621" s="169"/>
      <c r="Z621" s="169"/>
      <c r="AA621" s="169"/>
      <c r="AB621" s="169"/>
      <c r="AC621" s="169"/>
      <c r="AD621" s="169"/>
      <c r="AE621" s="169"/>
      <c r="AF621" s="169"/>
      <c r="AG621" s="169"/>
      <c r="AH621" s="169"/>
      <c r="AI621" s="169"/>
      <c r="AJ621" s="169"/>
      <c r="AK621" s="169"/>
      <c r="AL621" s="169"/>
      <c r="AM621" s="169"/>
      <c r="AN621" s="169"/>
      <c r="AO621" s="169"/>
      <c r="AP621" s="169"/>
      <c r="AQ621" s="169"/>
      <c r="AR621" s="169"/>
      <c r="AS621" s="169"/>
      <c r="AT621" s="169"/>
      <c r="AU621" s="169"/>
      <c r="AV621" s="169"/>
      <c r="AW621" s="169"/>
      <c r="AX621" s="169"/>
      <c r="AY621" s="169"/>
      <c r="AZ621" s="169"/>
      <c r="BA621" s="169"/>
      <c r="BB621" s="169"/>
      <c r="BC621" s="169"/>
      <c r="BD621" s="169"/>
      <c r="BE621" s="169"/>
      <c r="BF621" s="169"/>
      <c r="BG621" s="169"/>
      <c r="BH621" s="169"/>
      <c r="BI621" s="169"/>
      <c r="BJ621" s="169"/>
      <c r="BK621" s="169"/>
      <c r="BL621" s="169"/>
      <c r="BM621" s="169"/>
      <c r="BN621" s="169"/>
      <c r="BO621" s="169"/>
      <c r="BP621" s="169"/>
      <c r="BQ621" s="169"/>
      <c r="BR621" s="169"/>
      <c r="BS621" s="169"/>
      <c r="BT621" s="169"/>
      <c r="BU621" s="169"/>
      <c r="BV621" s="169"/>
      <c r="BW621" s="169"/>
      <c r="BX621" s="169"/>
      <c r="BY621" s="169"/>
      <c r="BZ621" s="169"/>
      <c r="CA621" s="169"/>
      <c r="CB621" s="169"/>
      <c r="CC621" s="169"/>
      <c r="CD621" s="169"/>
      <c r="CE621" s="169"/>
      <c r="CF621" s="169"/>
      <c r="CG621" s="169"/>
      <c r="CH621" s="169"/>
      <c r="CI621" s="169"/>
      <c r="CJ621" s="169"/>
      <c r="CK621" s="169"/>
      <c r="CL621" s="169"/>
      <c r="CM621" s="169"/>
      <c r="CN621" s="169"/>
      <c r="CO621" s="169"/>
      <c r="CP621" s="169"/>
      <c r="CQ621" s="169"/>
      <c r="CR621" s="169"/>
      <c r="CS621" s="169"/>
      <c r="CT621" s="169"/>
      <c r="CU621" s="169"/>
      <c r="CV621" s="169"/>
      <c r="CW621" s="169"/>
      <c r="CX621" s="169"/>
      <c r="CY621" s="169"/>
      <c r="CZ621" s="169"/>
      <c r="DA621" s="169"/>
      <c r="DB621" s="169"/>
      <c r="DC621" s="169"/>
      <c r="DD621" s="169"/>
      <c r="DE621" s="169"/>
      <c r="DF621" s="169"/>
      <c r="DG621" s="169"/>
      <c r="DH621" s="169"/>
      <c r="DI621" s="169"/>
      <c r="DJ621" s="169"/>
      <c r="DK621" s="169"/>
      <c r="DL621" s="169"/>
      <c r="DM621" s="169"/>
      <c r="DN621" s="169"/>
      <c r="DO621" s="169"/>
      <c r="DP621" s="169"/>
      <c r="DQ621" s="169"/>
      <c r="DR621" s="169"/>
      <c r="DS621" s="169"/>
      <c r="DT621" s="169"/>
      <c r="DU621" s="169"/>
      <c r="DV621" s="169"/>
      <c r="DW621" s="169"/>
      <c r="DX621" s="169"/>
      <c r="DY621" s="169"/>
      <c r="DZ621" s="169"/>
      <c r="EA621" s="169"/>
      <c r="EB621" s="169"/>
      <c r="EC621" s="169"/>
      <c r="ED621" s="169"/>
      <c r="EE621" s="169"/>
      <c r="EF621" s="169"/>
      <c r="EG621" s="169"/>
      <c r="EH621" s="169"/>
      <c r="EI621" s="169"/>
      <c r="EJ621" s="169"/>
      <c r="EK621" s="169"/>
      <c r="EL621" s="169"/>
      <c r="EM621" s="169"/>
      <c r="EN621" s="169"/>
      <c r="EO621" s="169"/>
      <c r="EP621" s="169"/>
      <c r="EQ621" s="169"/>
    </row>
    <row r="622" spans="1:147" s="127" customFormat="1" ht="11.25" x14ac:dyDescent="0.25">
      <c r="A622" s="107" t="s">
        <v>101</v>
      </c>
      <c r="B622" s="136" t="s">
        <v>101</v>
      </c>
      <c r="C622" s="137" t="s">
        <v>146</v>
      </c>
      <c r="D622" s="113" t="s">
        <v>1182</v>
      </c>
      <c r="E622" s="113" t="s">
        <v>1183</v>
      </c>
      <c r="F622" s="130" t="s">
        <v>1184</v>
      </c>
      <c r="G622" s="130" t="s">
        <v>101</v>
      </c>
      <c r="H622" s="130" t="s">
        <v>1185</v>
      </c>
      <c r="I622" s="107">
        <v>2150000</v>
      </c>
      <c r="J622" s="108" t="s">
        <v>191</v>
      </c>
      <c r="K622" s="107">
        <v>1</v>
      </c>
      <c r="L622" s="114"/>
      <c r="M622" s="164"/>
    </row>
    <row r="623" spans="1:147" s="127" customFormat="1" ht="11.25" x14ac:dyDescent="0.25">
      <c r="A623" s="107" t="s">
        <v>101</v>
      </c>
      <c r="B623" s="136" t="s">
        <v>101</v>
      </c>
      <c r="C623" s="137" t="s">
        <v>146</v>
      </c>
      <c r="D623" s="113" t="s">
        <v>1182</v>
      </c>
      <c r="E623" s="113" t="s">
        <v>1183</v>
      </c>
      <c r="F623" s="130" t="s">
        <v>1184</v>
      </c>
      <c r="G623" s="130" t="s">
        <v>101</v>
      </c>
      <c r="H623" s="130" t="s">
        <v>1185</v>
      </c>
      <c r="I623" s="107">
        <v>2150000</v>
      </c>
      <c r="J623" s="108" t="s">
        <v>191</v>
      </c>
      <c r="K623" s="107"/>
      <c r="L623" s="114" t="s">
        <v>27</v>
      </c>
      <c r="M623" s="164" t="s">
        <v>1186</v>
      </c>
    </row>
    <row r="624" spans="1:147" s="127" customFormat="1" ht="22.5" x14ac:dyDescent="0.25">
      <c r="A624" s="107" t="s">
        <v>101</v>
      </c>
      <c r="B624" s="136" t="s">
        <v>101</v>
      </c>
      <c r="C624" s="137" t="s">
        <v>146</v>
      </c>
      <c r="D624" s="113" t="s">
        <v>1182</v>
      </c>
      <c r="E624" s="113" t="s">
        <v>1183</v>
      </c>
      <c r="F624" s="130" t="s">
        <v>1184</v>
      </c>
      <c r="G624" s="130" t="s">
        <v>101</v>
      </c>
      <c r="H624" s="130" t="s">
        <v>1185</v>
      </c>
      <c r="I624" s="107">
        <v>2050000</v>
      </c>
      <c r="J624" s="108" t="s">
        <v>152</v>
      </c>
      <c r="K624" s="107">
        <v>0.3</v>
      </c>
      <c r="L624" s="114"/>
      <c r="M624" s="164"/>
    </row>
    <row r="625" spans="1:14" s="127" customFormat="1" ht="22.5" x14ac:dyDescent="0.25">
      <c r="A625" s="107" t="s">
        <v>101</v>
      </c>
      <c r="B625" s="136" t="s">
        <v>101</v>
      </c>
      <c r="C625" s="111" t="s">
        <v>146</v>
      </c>
      <c r="D625" s="110" t="s">
        <v>1211</v>
      </c>
      <c r="E625" s="110" t="s">
        <v>1212</v>
      </c>
      <c r="F625" s="130" t="s">
        <v>1213</v>
      </c>
      <c r="G625" s="130" t="s">
        <v>101</v>
      </c>
      <c r="H625" s="130" t="s">
        <v>1214</v>
      </c>
      <c r="I625" s="114">
        <v>2600000</v>
      </c>
      <c r="J625" s="108" t="s">
        <v>210</v>
      </c>
      <c r="K625" s="107"/>
      <c r="L625" s="114"/>
      <c r="M625" s="164"/>
    </row>
    <row r="626" spans="1:14" s="127" customFormat="1" ht="22.5" x14ac:dyDescent="0.25">
      <c r="A626" s="107" t="s">
        <v>101</v>
      </c>
      <c r="B626" s="136" t="s">
        <v>101</v>
      </c>
      <c r="C626" s="137" t="s">
        <v>146</v>
      </c>
      <c r="D626" s="110" t="s">
        <v>1199</v>
      </c>
      <c r="E626" s="113" t="s">
        <v>1200</v>
      </c>
      <c r="F626" s="134" t="s">
        <v>1201</v>
      </c>
      <c r="G626" s="134" t="s">
        <v>1020</v>
      </c>
      <c r="H626" s="134" t="s">
        <v>1202</v>
      </c>
      <c r="I626" s="107">
        <v>2050000</v>
      </c>
      <c r="J626" s="108" t="s">
        <v>152</v>
      </c>
      <c r="K626" s="107">
        <v>2</v>
      </c>
      <c r="L626" s="178"/>
      <c r="M626" s="164"/>
    </row>
    <row r="627" spans="1:14" s="127" customFormat="1" ht="22.5" customHeight="1" x14ac:dyDescent="0.25">
      <c r="A627" s="107" t="s">
        <v>101</v>
      </c>
      <c r="B627" s="136" t="s">
        <v>101</v>
      </c>
      <c r="C627" s="137" t="s">
        <v>146</v>
      </c>
      <c r="D627" s="132" t="s">
        <v>1226</v>
      </c>
      <c r="E627" s="110" t="s">
        <v>1227</v>
      </c>
      <c r="F627" s="134" t="s">
        <v>1228</v>
      </c>
      <c r="G627" s="134" t="s">
        <v>1229</v>
      </c>
      <c r="H627" s="134" t="s">
        <v>1230</v>
      </c>
      <c r="I627" s="107">
        <v>2170000</v>
      </c>
      <c r="J627" s="108" t="s">
        <v>112</v>
      </c>
      <c r="K627" s="107">
        <v>1</v>
      </c>
      <c r="L627" s="114"/>
      <c r="M627" s="164"/>
    </row>
    <row r="628" spans="1:14" s="127" customFormat="1" ht="22.5" customHeight="1" x14ac:dyDescent="0.25">
      <c r="A628" s="107" t="s">
        <v>101</v>
      </c>
      <c r="B628" s="136" t="s">
        <v>101</v>
      </c>
      <c r="C628" s="137" t="s">
        <v>146</v>
      </c>
      <c r="D628" s="110" t="s">
        <v>1203</v>
      </c>
      <c r="E628" s="113">
        <v>70674145678</v>
      </c>
      <c r="F628" s="133" t="s">
        <v>1204</v>
      </c>
      <c r="G628" s="108" t="s">
        <v>1205</v>
      </c>
      <c r="H628" s="108" t="s">
        <v>1206</v>
      </c>
      <c r="I628" s="107">
        <v>2010000</v>
      </c>
      <c r="J628" s="108" t="s">
        <v>110</v>
      </c>
      <c r="K628" s="107">
        <v>1</v>
      </c>
      <c r="L628" s="114"/>
      <c r="M628" s="164"/>
      <c r="N628" s="250"/>
    </row>
    <row r="629" spans="1:14" s="127" customFormat="1" ht="22.5" customHeight="1" x14ac:dyDescent="0.25">
      <c r="A629" s="107" t="s">
        <v>101</v>
      </c>
      <c r="B629" s="136" t="s">
        <v>101</v>
      </c>
      <c r="C629" s="137" t="s">
        <v>146</v>
      </c>
      <c r="D629" s="110" t="s">
        <v>1203</v>
      </c>
      <c r="E629" s="113">
        <v>70674145678</v>
      </c>
      <c r="F629" s="133" t="s">
        <v>1204</v>
      </c>
      <c r="G629" s="108" t="s">
        <v>1205</v>
      </c>
      <c r="H629" s="108" t="s">
        <v>1206</v>
      </c>
      <c r="I629" s="107">
        <v>2050000</v>
      </c>
      <c r="J629" s="108" t="s">
        <v>152</v>
      </c>
      <c r="K629" s="107">
        <v>1</v>
      </c>
      <c r="L629" s="114"/>
      <c r="M629" s="164"/>
    </row>
    <row r="630" spans="1:14" s="127" customFormat="1" ht="22.5" customHeight="1" x14ac:dyDescent="0.25">
      <c r="A630" s="107" t="s">
        <v>101</v>
      </c>
      <c r="B630" s="136" t="s">
        <v>101</v>
      </c>
      <c r="C630" s="137" t="s">
        <v>146</v>
      </c>
      <c r="D630" s="110" t="s">
        <v>1313</v>
      </c>
      <c r="E630" s="113" t="s">
        <v>1314</v>
      </c>
      <c r="F630" s="134" t="s">
        <v>1315</v>
      </c>
      <c r="G630" s="134" t="s">
        <v>101</v>
      </c>
      <c r="H630" s="134" t="s">
        <v>1316</v>
      </c>
      <c r="I630" s="107">
        <v>2310000</v>
      </c>
      <c r="J630" s="108" t="s">
        <v>1272</v>
      </c>
      <c r="K630" s="107">
        <v>1</v>
      </c>
      <c r="L630" s="114"/>
      <c r="M630" s="164"/>
    </row>
    <row r="631" spans="1:14" s="127" customFormat="1" ht="22.5" x14ac:dyDescent="0.25">
      <c r="A631" s="107" t="s">
        <v>101</v>
      </c>
      <c r="B631" s="136" t="s">
        <v>101</v>
      </c>
      <c r="C631" s="111" t="s">
        <v>146</v>
      </c>
      <c r="D631" s="110" t="s">
        <v>1166</v>
      </c>
      <c r="E631" s="113" t="s">
        <v>1167</v>
      </c>
      <c r="F631" s="108" t="s">
        <v>1168</v>
      </c>
      <c r="G631" s="108" t="s">
        <v>101</v>
      </c>
      <c r="H631" s="108" t="s">
        <v>1169</v>
      </c>
      <c r="I631" s="107">
        <v>2050000</v>
      </c>
      <c r="J631" s="108" t="s">
        <v>152</v>
      </c>
      <c r="K631" s="107">
        <v>0.2</v>
      </c>
      <c r="L631" s="114"/>
      <c r="M631" s="164"/>
    </row>
    <row r="632" spans="1:14" s="127" customFormat="1" ht="22.5" x14ac:dyDescent="0.25">
      <c r="A632" s="107" t="s">
        <v>101</v>
      </c>
      <c r="B632" s="136" t="s">
        <v>101</v>
      </c>
      <c r="C632" s="111" t="s">
        <v>146</v>
      </c>
      <c r="D632" s="113" t="s">
        <v>1195</v>
      </c>
      <c r="E632" s="113" t="s">
        <v>1196</v>
      </c>
      <c r="F632" s="108" t="s">
        <v>1197</v>
      </c>
      <c r="G632" s="108" t="s">
        <v>101</v>
      </c>
      <c r="H632" s="108" t="s">
        <v>1198</v>
      </c>
      <c r="I632" s="107">
        <v>2050000</v>
      </c>
      <c r="J632" s="108" t="s">
        <v>152</v>
      </c>
      <c r="K632" s="107">
        <v>0.3</v>
      </c>
      <c r="L632" s="114"/>
      <c r="M632" s="164"/>
    </row>
    <row r="633" spans="1:14" s="127" customFormat="1" ht="11.25" x14ac:dyDescent="0.25">
      <c r="A633" s="107" t="s">
        <v>101</v>
      </c>
      <c r="B633" s="136" t="s">
        <v>101</v>
      </c>
      <c r="C633" s="137" t="s">
        <v>146</v>
      </c>
      <c r="D633" s="132" t="s">
        <v>1157</v>
      </c>
      <c r="E633" s="113" t="s">
        <v>1158</v>
      </c>
      <c r="F633" s="108" t="s">
        <v>1159</v>
      </c>
      <c r="G633" s="108" t="s">
        <v>101</v>
      </c>
      <c r="H633" s="108" t="s">
        <v>1160</v>
      </c>
      <c r="I633" s="107">
        <v>2500000</v>
      </c>
      <c r="J633" s="108" t="s">
        <v>154</v>
      </c>
      <c r="K633" s="107"/>
      <c r="L633" s="114" t="s">
        <v>25</v>
      </c>
      <c r="M633" s="164" t="s">
        <v>26</v>
      </c>
    </row>
    <row r="634" spans="1:14" s="127" customFormat="1" ht="22.5" x14ac:dyDescent="0.25">
      <c r="A634" s="107" t="s">
        <v>101</v>
      </c>
      <c r="B634" s="136" t="s">
        <v>101</v>
      </c>
      <c r="C634" s="137" t="s">
        <v>146</v>
      </c>
      <c r="D634" s="132" t="s">
        <v>1157</v>
      </c>
      <c r="E634" s="113" t="s">
        <v>1158</v>
      </c>
      <c r="F634" s="108" t="s">
        <v>1159</v>
      </c>
      <c r="G634" s="108" t="s">
        <v>101</v>
      </c>
      <c r="H634" s="108" t="s">
        <v>1160</v>
      </c>
      <c r="I634" s="107">
        <v>2500000</v>
      </c>
      <c r="J634" s="108" t="s">
        <v>119</v>
      </c>
      <c r="K634" s="107"/>
      <c r="L634" s="114" t="s">
        <v>55</v>
      </c>
      <c r="M634" s="164" t="s">
        <v>56</v>
      </c>
    </row>
    <row r="635" spans="1:14" s="127" customFormat="1" ht="22.5" x14ac:dyDescent="0.25">
      <c r="A635" s="107" t="s">
        <v>101</v>
      </c>
      <c r="B635" s="136" t="s">
        <v>101</v>
      </c>
      <c r="C635" s="137" t="s">
        <v>146</v>
      </c>
      <c r="D635" s="110" t="s">
        <v>1187</v>
      </c>
      <c r="E635" s="113" t="s">
        <v>1188</v>
      </c>
      <c r="F635" s="134" t="s">
        <v>1189</v>
      </c>
      <c r="G635" s="134" t="s">
        <v>1190</v>
      </c>
      <c r="H635" s="134" t="s">
        <v>1191</v>
      </c>
      <c r="I635" s="107">
        <v>2050000</v>
      </c>
      <c r="J635" s="108" t="s">
        <v>152</v>
      </c>
      <c r="K635" s="107">
        <v>0.5</v>
      </c>
      <c r="L635" s="114"/>
      <c r="M635" s="164"/>
    </row>
    <row r="636" spans="1:14" s="127" customFormat="1" ht="11.25" x14ac:dyDescent="0.25">
      <c r="A636" s="107" t="s">
        <v>101</v>
      </c>
      <c r="B636" s="222" t="s">
        <v>101</v>
      </c>
      <c r="C636" s="113" t="s">
        <v>146</v>
      </c>
      <c r="D636" s="113" t="s">
        <v>1142</v>
      </c>
      <c r="E636" s="113" t="s">
        <v>1143</v>
      </c>
      <c r="F636" s="108" t="s">
        <v>1144</v>
      </c>
      <c r="G636" s="147" t="s">
        <v>101</v>
      </c>
      <c r="H636" s="147" t="s">
        <v>1145</v>
      </c>
      <c r="I636" s="107">
        <v>2310000</v>
      </c>
      <c r="J636" s="108" t="s">
        <v>1146</v>
      </c>
      <c r="K636" s="107">
        <v>1</v>
      </c>
      <c r="L636" s="107"/>
      <c r="M636" s="251"/>
    </row>
    <row r="637" spans="1:14" s="127" customFormat="1" ht="22.5" x14ac:dyDescent="0.25">
      <c r="A637" s="107" t="s">
        <v>101</v>
      </c>
      <c r="B637" s="136" t="s">
        <v>101</v>
      </c>
      <c r="C637" s="137" t="s">
        <v>146</v>
      </c>
      <c r="D637" s="110" t="s">
        <v>1251</v>
      </c>
      <c r="E637" s="113" t="s">
        <v>1252</v>
      </c>
      <c r="F637" s="134" t="s">
        <v>1253</v>
      </c>
      <c r="G637" s="134" t="s">
        <v>101</v>
      </c>
      <c r="H637" s="134" t="s">
        <v>1254</v>
      </c>
      <c r="I637" s="107">
        <v>2070000</v>
      </c>
      <c r="J637" s="134" t="s">
        <v>183</v>
      </c>
      <c r="K637" s="107">
        <v>4</v>
      </c>
      <c r="L637" s="135"/>
      <c r="M637" s="164"/>
    </row>
    <row r="638" spans="1:14" s="127" customFormat="1" ht="22.5" customHeight="1" x14ac:dyDescent="0.25">
      <c r="A638" s="107" t="s">
        <v>101</v>
      </c>
      <c r="B638" s="136" t="s">
        <v>101</v>
      </c>
      <c r="C638" s="137" t="s">
        <v>146</v>
      </c>
      <c r="D638" s="110" t="s">
        <v>1251</v>
      </c>
      <c r="E638" s="113" t="s">
        <v>1252</v>
      </c>
      <c r="F638" s="134" t="s">
        <v>1253</v>
      </c>
      <c r="G638" s="134" t="s">
        <v>101</v>
      </c>
      <c r="H638" s="134" t="s">
        <v>1254</v>
      </c>
      <c r="I638" s="107">
        <v>2090000</v>
      </c>
      <c r="J638" s="134" t="s">
        <v>307</v>
      </c>
      <c r="K638" s="107">
        <v>1</v>
      </c>
      <c r="L638" s="135"/>
      <c r="M638" s="164"/>
    </row>
    <row r="639" spans="1:14" s="127" customFormat="1" ht="22.5" customHeight="1" x14ac:dyDescent="0.25">
      <c r="A639" s="107" t="s">
        <v>101</v>
      </c>
      <c r="B639" s="136" t="s">
        <v>101</v>
      </c>
      <c r="C639" s="137" t="s">
        <v>146</v>
      </c>
      <c r="D639" s="132" t="s">
        <v>1170</v>
      </c>
      <c r="E639" s="113" t="s">
        <v>1171</v>
      </c>
      <c r="F639" s="108" t="s">
        <v>1172</v>
      </c>
      <c r="G639" s="108" t="s">
        <v>101</v>
      </c>
      <c r="H639" s="108" t="s">
        <v>1173</v>
      </c>
      <c r="I639" s="107">
        <v>2500000</v>
      </c>
      <c r="J639" s="108" t="s">
        <v>154</v>
      </c>
      <c r="K639" s="107"/>
      <c r="L639" s="114" t="s">
        <v>25</v>
      </c>
      <c r="M639" s="164" t="s">
        <v>26</v>
      </c>
    </row>
    <row r="640" spans="1:14" s="127" customFormat="1" ht="22.5" customHeight="1" x14ac:dyDescent="0.25">
      <c r="A640" s="107" t="s">
        <v>101</v>
      </c>
      <c r="B640" s="136" t="s">
        <v>101</v>
      </c>
      <c r="C640" s="137" t="s">
        <v>146</v>
      </c>
      <c r="D640" s="132" t="s">
        <v>1153</v>
      </c>
      <c r="E640" s="110" t="s">
        <v>1154</v>
      </c>
      <c r="F640" s="134" t="s">
        <v>1155</v>
      </c>
      <c r="G640" s="134" t="s">
        <v>101</v>
      </c>
      <c r="H640" s="134" t="s">
        <v>1156</v>
      </c>
      <c r="I640" s="107">
        <v>2010000</v>
      </c>
      <c r="J640" s="108" t="s">
        <v>110</v>
      </c>
      <c r="K640" s="107"/>
      <c r="L640" s="114" t="s">
        <v>36</v>
      </c>
      <c r="M640" s="164" t="s">
        <v>37</v>
      </c>
    </row>
    <row r="641" spans="1:147" s="127" customFormat="1" ht="22.5" x14ac:dyDescent="0.25">
      <c r="A641" s="107" t="s">
        <v>101</v>
      </c>
      <c r="B641" s="136" t="s">
        <v>101</v>
      </c>
      <c r="C641" s="137" t="s">
        <v>146</v>
      </c>
      <c r="D641" s="132" t="s">
        <v>1153</v>
      </c>
      <c r="E641" s="110" t="s">
        <v>1154</v>
      </c>
      <c r="F641" s="134" t="s">
        <v>1155</v>
      </c>
      <c r="G641" s="134" t="s">
        <v>101</v>
      </c>
      <c r="H641" s="134" t="s">
        <v>1156</v>
      </c>
      <c r="I641" s="107">
        <v>2010000</v>
      </c>
      <c r="J641" s="108" t="s">
        <v>110</v>
      </c>
      <c r="K641" s="107"/>
      <c r="L641" s="114" t="s">
        <v>51</v>
      </c>
      <c r="M641" s="164" t="s">
        <v>52</v>
      </c>
    </row>
    <row r="642" spans="1:147" s="127" customFormat="1" ht="11.25" x14ac:dyDescent="0.25">
      <c r="A642" s="107" t="s">
        <v>101</v>
      </c>
      <c r="B642" s="136" t="s">
        <v>101</v>
      </c>
      <c r="C642" s="137" t="s">
        <v>146</v>
      </c>
      <c r="D642" s="132" t="s">
        <v>1153</v>
      </c>
      <c r="E642" s="110" t="s">
        <v>1154</v>
      </c>
      <c r="F642" s="134" t="s">
        <v>1155</v>
      </c>
      <c r="G642" s="134" t="s">
        <v>101</v>
      </c>
      <c r="H642" s="134" t="s">
        <v>1156</v>
      </c>
      <c r="I642" s="107">
        <v>2010000</v>
      </c>
      <c r="J642" s="108" t="s">
        <v>110</v>
      </c>
      <c r="K642" s="107"/>
      <c r="L642" s="114" t="s">
        <v>44</v>
      </c>
      <c r="M642" s="164" t="s">
        <v>45</v>
      </c>
    </row>
    <row r="643" spans="1:147" s="127" customFormat="1" ht="22.5" x14ac:dyDescent="0.25">
      <c r="A643" s="107" t="s">
        <v>101</v>
      </c>
      <c r="B643" s="136" t="s">
        <v>101</v>
      </c>
      <c r="C643" s="137" t="s">
        <v>146</v>
      </c>
      <c r="D643" s="132" t="s">
        <v>1153</v>
      </c>
      <c r="E643" s="110" t="s">
        <v>1154</v>
      </c>
      <c r="F643" s="134" t="s">
        <v>1155</v>
      </c>
      <c r="G643" s="134" t="s">
        <v>101</v>
      </c>
      <c r="H643" s="134" t="s">
        <v>1156</v>
      </c>
      <c r="I643" s="107">
        <v>2050000</v>
      </c>
      <c r="J643" s="108" t="s">
        <v>152</v>
      </c>
      <c r="K643" s="107">
        <v>0.3</v>
      </c>
      <c r="L643" s="114"/>
      <c r="M643" s="164"/>
    </row>
    <row r="644" spans="1:147" s="127" customFormat="1" ht="11.25" x14ac:dyDescent="0.25">
      <c r="A644" s="107" t="s">
        <v>101</v>
      </c>
      <c r="B644" s="136" t="s">
        <v>101</v>
      </c>
      <c r="C644" s="137" t="s">
        <v>146</v>
      </c>
      <c r="D644" s="132" t="s">
        <v>1153</v>
      </c>
      <c r="E644" s="110" t="s">
        <v>1154</v>
      </c>
      <c r="F644" s="134" t="s">
        <v>1155</v>
      </c>
      <c r="G644" s="134" t="s">
        <v>101</v>
      </c>
      <c r="H644" s="134" t="s">
        <v>1156</v>
      </c>
      <c r="I644" s="107">
        <v>2500000</v>
      </c>
      <c r="J644" s="108" t="s">
        <v>154</v>
      </c>
      <c r="K644" s="107"/>
      <c r="L644" s="114" t="s">
        <v>25</v>
      </c>
      <c r="M644" s="164" t="s">
        <v>26</v>
      </c>
    </row>
    <row r="645" spans="1:147" s="127" customFormat="1" ht="11.25" x14ac:dyDescent="0.25">
      <c r="A645" s="107" t="s">
        <v>101</v>
      </c>
      <c r="B645" s="136" t="s">
        <v>101</v>
      </c>
      <c r="C645" s="137" t="s">
        <v>146</v>
      </c>
      <c r="D645" s="132" t="s">
        <v>1153</v>
      </c>
      <c r="E645" s="110" t="s">
        <v>1154</v>
      </c>
      <c r="F645" s="134" t="s">
        <v>1155</v>
      </c>
      <c r="G645" s="134" t="s">
        <v>101</v>
      </c>
      <c r="H645" s="134" t="s">
        <v>1156</v>
      </c>
      <c r="I645" s="107">
        <v>2500000</v>
      </c>
      <c r="J645" s="108" t="s">
        <v>119</v>
      </c>
      <c r="K645" s="107"/>
      <c r="L645" s="114" t="s">
        <v>53</v>
      </c>
      <c r="M645" s="164" t="s">
        <v>54</v>
      </c>
    </row>
    <row r="646" spans="1:147" s="127" customFormat="1" ht="22.5" customHeight="1" x14ac:dyDescent="0.25">
      <c r="A646" s="107" t="s">
        <v>101</v>
      </c>
      <c r="B646" s="136" t="s">
        <v>101</v>
      </c>
      <c r="C646" s="111" t="s">
        <v>146</v>
      </c>
      <c r="D646" s="110" t="s">
        <v>1215</v>
      </c>
      <c r="E646" s="110" t="s">
        <v>1216</v>
      </c>
      <c r="F646" s="130" t="s">
        <v>1217</v>
      </c>
      <c r="G646" s="130" t="s">
        <v>101</v>
      </c>
      <c r="H646" s="130" t="s">
        <v>1218</v>
      </c>
      <c r="I646" s="114">
        <v>2600000</v>
      </c>
      <c r="J646" s="108" t="s">
        <v>210</v>
      </c>
      <c r="K646" s="107"/>
      <c r="L646" s="114"/>
      <c r="M646" s="164"/>
    </row>
    <row r="647" spans="1:147" s="127" customFormat="1" ht="22.5" customHeight="1" x14ac:dyDescent="0.25">
      <c r="A647" s="107" t="s">
        <v>101</v>
      </c>
      <c r="B647" s="136" t="s">
        <v>101</v>
      </c>
      <c r="C647" s="137" t="s">
        <v>146</v>
      </c>
      <c r="D647" s="110" t="s">
        <v>1247</v>
      </c>
      <c r="E647" s="113" t="s">
        <v>1248</v>
      </c>
      <c r="F647" s="223" t="s">
        <v>1249</v>
      </c>
      <c r="G647" s="160" t="s">
        <v>101</v>
      </c>
      <c r="H647" s="160" t="s">
        <v>1250</v>
      </c>
      <c r="I647" s="107">
        <v>2310000</v>
      </c>
      <c r="J647" s="108" t="s">
        <v>1016</v>
      </c>
      <c r="K647" s="107">
        <v>1</v>
      </c>
      <c r="L647" s="179"/>
      <c r="M647" s="164"/>
      <c r="N647" s="169"/>
      <c r="O647" s="169"/>
      <c r="P647" s="169"/>
      <c r="Q647" s="169"/>
      <c r="R647" s="169"/>
      <c r="S647" s="169"/>
      <c r="T647" s="169"/>
      <c r="U647" s="169"/>
      <c r="V647" s="169"/>
      <c r="W647" s="169"/>
      <c r="X647" s="169"/>
      <c r="Y647" s="169"/>
      <c r="Z647" s="169"/>
      <c r="AA647" s="169"/>
      <c r="AB647" s="169"/>
      <c r="AC647" s="169"/>
      <c r="AD647" s="169"/>
      <c r="AE647" s="169"/>
      <c r="AF647" s="169"/>
      <c r="AG647" s="169"/>
      <c r="AH647" s="169"/>
      <c r="AI647" s="169"/>
      <c r="AJ647" s="169"/>
      <c r="AK647" s="169"/>
      <c r="AL647" s="169"/>
      <c r="AM647" s="169"/>
      <c r="AN647" s="169"/>
      <c r="AO647" s="169"/>
      <c r="AP647" s="169"/>
      <c r="AQ647" s="169"/>
      <c r="AR647" s="169"/>
      <c r="AS647" s="169"/>
      <c r="AT647" s="169"/>
      <c r="AU647" s="169"/>
      <c r="AV647" s="169"/>
      <c r="AW647" s="169"/>
      <c r="AX647" s="169"/>
      <c r="AY647" s="169"/>
      <c r="AZ647" s="169"/>
      <c r="BA647" s="169"/>
      <c r="BB647" s="169"/>
      <c r="BC647" s="169"/>
      <c r="BD647" s="169"/>
      <c r="BE647" s="169"/>
      <c r="BF647" s="169"/>
      <c r="BG647" s="169"/>
      <c r="BH647" s="169"/>
      <c r="BI647" s="169"/>
      <c r="BJ647" s="169"/>
      <c r="BK647" s="169"/>
      <c r="BL647" s="169"/>
      <c r="BM647" s="169"/>
      <c r="BN647" s="169"/>
      <c r="BO647" s="169"/>
      <c r="BP647" s="169"/>
      <c r="BQ647" s="169"/>
      <c r="BR647" s="169"/>
      <c r="BS647" s="169"/>
      <c r="BT647" s="169"/>
      <c r="BU647" s="169"/>
      <c r="BV647" s="169"/>
      <c r="BW647" s="169"/>
      <c r="BX647" s="169"/>
      <c r="BY647" s="169"/>
      <c r="BZ647" s="169"/>
      <c r="CA647" s="169"/>
      <c r="CB647" s="169"/>
      <c r="CC647" s="169"/>
      <c r="CD647" s="169"/>
      <c r="CE647" s="169"/>
      <c r="CF647" s="169"/>
      <c r="CG647" s="169"/>
      <c r="CH647" s="169"/>
      <c r="CI647" s="169"/>
      <c r="CJ647" s="169"/>
      <c r="CK647" s="169"/>
      <c r="CL647" s="169"/>
      <c r="CM647" s="169"/>
      <c r="CN647" s="169"/>
      <c r="CO647" s="169"/>
      <c r="CP647" s="169"/>
      <c r="CQ647" s="169"/>
      <c r="CR647" s="169"/>
      <c r="CS647" s="169"/>
      <c r="CT647" s="169"/>
      <c r="CU647" s="169"/>
      <c r="CV647" s="169"/>
      <c r="CW647" s="169"/>
      <c r="CX647" s="169"/>
      <c r="CY647" s="169"/>
      <c r="CZ647" s="169"/>
      <c r="DA647" s="169"/>
      <c r="DB647" s="169"/>
      <c r="DC647" s="169"/>
      <c r="DD647" s="169"/>
      <c r="DE647" s="169"/>
      <c r="DF647" s="169"/>
      <c r="DG647" s="169"/>
      <c r="DH647" s="169"/>
      <c r="DI647" s="169"/>
      <c r="DJ647" s="169"/>
      <c r="DK647" s="169"/>
      <c r="DL647" s="169"/>
      <c r="DM647" s="169"/>
      <c r="DN647" s="169"/>
      <c r="DO647" s="169"/>
      <c r="DP647" s="169"/>
      <c r="DQ647" s="169"/>
      <c r="DR647" s="169"/>
      <c r="DS647" s="169"/>
      <c r="DT647" s="169"/>
      <c r="DU647" s="169"/>
      <c r="DV647" s="169"/>
      <c r="DW647" s="169"/>
      <c r="DX647" s="169"/>
      <c r="DY647" s="169"/>
      <c r="DZ647" s="169"/>
      <c r="EA647" s="169"/>
      <c r="EB647" s="169"/>
      <c r="EC647" s="169"/>
      <c r="ED647" s="169"/>
      <c r="EE647" s="169"/>
      <c r="EF647" s="169"/>
      <c r="EG647" s="169"/>
      <c r="EH647" s="169"/>
      <c r="EI647" s="169"/>
      <c r="EJ647" s="169"/>
      <c r="EK647" s="169"/>
      <c r="EL647" s="169"/>
      <c r="EM647" s="169"/>
      <c r="EN647" s="169"/>
      <c r="EO647" s="169"/>
      <c r="EP647" s="169"/>
      <c r="EQ647" s="169"/>
    </row>
    <row r="648" spans="1:147" s="127" customFormat="1" ht="22.5" customHeight="1" x14ac:dyDescent="0.25">
      <c r="A648" s="107" t="s">
        <v>101</v>
      </c>
      <c r="B648" s="222" t="s">
        <v>101</v>
      </c>
      <c r="C648" s="113" t="s">
        <v>146</v>
      </c>
      <c r="D648" s="113" t="s">
        <v>1161</v>
      </c>
      <c r="E648" s="113" t="s">
        <v>1162</v>
      </c>
      <c r="F648" s="108" t="s">
        <v>1163</v>
      </c>
      <c r="G648" s="147" t="s">
        <v>101</v>
      </c>
      <c r="H648" s="108" t="s">
        <v>1164</v>
      </c>
      <c r="I648" s="107">
        <v>2310000</v>
      </c>
      <c r="J648" s="108" t="s">
        <v>1165</v>
      </c>
      <c r="K648" s="107">
        <v>3</v>
      </c>
      <c r="L648" s="107"/>
      <c r="M648" s="251"/>
    </row>
    <row r="649" spans="1:147" s="127" customFormat="1" ht="22.5" customHeight="1" x14ac:dyDescent="0.25">
      <c r="A649" s="107" t="s">
        <v>101</v>
      </c>
      <c r="B649" s="222" t="s">
        <v>101</v>
      </c>
      <c r="C649" s="113" t="s">
        <v>146</v>
      </c>
      <c r="D649" s="113" t="s">
        <v>1258</v>
      </c>
      <c r="E649" s="113" t="s">
        <v>1259</v>
      </c>
      <c r="F649" s="108" t="s">
        <v>1260</v>
      </c>
      <c r="G649" s="147" t="s">
        <v>101</v>
      </c>
      <c r="H649" s="147" t="s">
        <v>1261</v>
      </c>
      <c r="I649" s="107">
        <v>2310000</v>
      </c>
      <c r="J649" s="108" t="s">
        <v>1262</v>
      </c>
      <c r="K649" s="107">
        <v>2</v>
      </c>
      <c r="L649" s="107"/>
      <c r="M649" s="251"/>
    </row>
    <row r="650" spans="1:147" s="127" customFormat="1" ht="22.5" customHeight="1" x14ac:dyDescent="0.25">
      <c r="A650" s="107" t="s">
        <v>101</v>
      </c>
      <c r="B650" s="136" t="s">
        <v>101</v>
      </c>
      <c r="C650" s="137" t="s">
        <v>146</v>
      </c>
      <c r="D650" s="110" t="s">
        <v>1306</v>
      </c>
      <c r="E650" s="113" t="s">
        <v>1307</v>
      </c>
      <c r="F650" s="138" t="s">
        <v>1308</v>
      </c>
      <c r="G650" s="138" t="s">
        <v>101</v>
      </c>
      <c r="H650" s="138" t="s">
        <v>1309</v>
      </c>
      <c r="I650" s="107">
        <v>2010000</v>
      </c>
      <c r="J650" s="108" t="s">
        <v>110</v>
      </c>
      <c r="K650" s="107"/>
      <c r="L650" s="114" t="s">
        <v>49</v>
      </c>
      <c r="M650" s="164" t="s">
        <v>50</v>
      </c>
    </row>
    <row r="651" spans="1:147" s="127" customFormat="1" ht="22.5" customHeight="1" x14ac:dyDescent="0.25">
      <c r="A651" s="107" t="s">
        <v>101</v>
      </c>
      <c r="B651" s="136" t="s">
        <v>101</v>
      </c>
      <c r="C651" s="137" t="s">
        <v>146</v>
      </c>
      <c r="D651" s="110" t="s">
        <v>1306</v>
      </c>
      <c r="E651" s="113" t="s">
        <v>1307</v>
      </c>
      <c r="F651" s="138" t="s">
        <v>1308</v>
      </c>
      <c r="G651" s="138" t="s">
        <v>101</v>
      </c>
      <c r="H651" s="138" t="s">
        <v>1309</v>
      </c>
      <c r="I651" s="107">
        <v>2010000</v>
      </c>
      <c r="J651" s="108" t="s">
        <v>110</v>
      </c>
      <c r="K651" s="107"/>
      <c r="L651" s="114" t="s">
        <v>36</v>
      </c>
      <c r="M651" s="164" t="s">
        <v>37</v>
      </c>
    </row>
    <row r="652" spans="1:147" s="127" customFormat="1" ht="45" x14ac:dyDescent="0.25">
      <c r="A652" s="107" t="s">
        <v>101</v>
      </c>
      <c r="B652" s="136" t="s">
        <v>101</v>
      </c>
      <c r="C652" s="137" t="s">
        <v>146</v>
      </c>
      <c r="D652" s="110" t="s">
        <v>1306</v>
      </c>
      <c r="E652" s="113" t="s">
        <v>1307</v>
      </c>
      <c r="F652" s="138" t="s">
        <v>1308</v>
      </c>
      <c r="G652" s="138" t="s">
        <v>101</v>
      </c>
      <c r="H652" s="138" t="s">
        <v>1309</v>
      </c>
      <c r="I652" s="107">
        <v>2010000</v>
      </c>
      <c r="J652" s="108" t="s">
        <v>110</v>
      </c>
      <c r="K652" s="107"/>
      <c r="L652" s="114" t="s">
        <v>44</v>
      </c>
      <c r="M652" s="164" t="s">
        <v>45</v>
      </c>
    </row>
    <row r="653" spans="1:147" s="127" customFormat="1" ht="45" x14ac:dyDescent="0.25">
      <c r="A653" s="107" t="s">
        <v>101</v>
      </c>
      <c r="B653" s="136" t="s">
        <v>101</v>
      </c>
      <c r="C653" s="137" t="s">
        <v>146</v>
      </c>
      <c r="D653" s="110" t="s">
        <v>1306</v>
      </c>
      <c r="E653" s="113" t="s">
        <v>1307</v>
      </c>
      <c r="F653" s="138" t="s">
        <v>1308</v>
      </c>
      <c r="G653" s="138" t="s">
        <v>101</v>
      </c>
      <c r="H653" s="138" t="s">
        <v>1309</v>
      </c>
      <c r="I653" s="107">
        <v>2050000</v>
      </c>
      <c r="J653" s="108" t="s">
        <v>152</v>
      </c>
      <c r="K653" s="107">
        <v>1</v>
      </c>
      <c r="L653" s="114"/>
      <c r="M653" s="164"/>
    </row>
    <row r="654" spans="1:147" s="127" customFormat="1" ht="45" x14ac:dyDescent="0.25">
      <c r="A654" s="107" t="s">
        <v>101</v>
      </c>
      <c r="B654" s="136" t="s">
        <v>101</v>
      </c>
      <c r="C654" s="137" t="s">
        <v>146</v>
      </c>
      <c r="D654" s="110" t="s">
        <v>1306</v>
      </c>
      <c r="E654" s="113" t="s">
        <v>1307</v>
      </c>
      <c r="F654" s="138" t="s">
        <v>1308</v>
      </c>
      <c r="G654" s="138" t="s">
        <v>101</v>
      </c>
      <c r="H654" s="138" t="s">
        <v>1309</v>
      </c>
      <c r="I654" s="107">
        <v>2150000</v>
      </c>
      <c r="J654" s="108" t="s">
        <v>191</v>
      </c>
      <c r="K654" s="107">
        <v>1</v>
      </c>
      <c r="L654" s="114"/>
      <c r="M654" s="164"/>
    </row>
    <row r="655" spans="1:147" s="127" customFormat="1" ht="22.5" x14ac:dyDescent="0.25">
      <c r="A655" s="107" t="s">
        <v>101</v>
      </c>
      <c r="B655" s="136" t="s">
        <v>101</v>
      </c>
      <c r="C655" s="111" t="s">
        <v>146</v>
      </c>
      <c r="D655" s="113" t="s">
        <v>1219</v>
      </c>
      <c r="E655" s="113" t="s">
        <v>1220</v>
      </c>
      <c r="F655" s="108" t="s">
        <v>1221</v>
      </c>
      <c r="G655" s="108" t="s">
        <v>101</v>
      </c>
      <c r="H655" s="108" t="s">
        <v>1222</v>
      </c>
      <c r="I655" s="107">
        <v>2050000</v>
      </c>
      <c r="J655" s="108" t="s">
        <v>152</v>
      </c>
      <c r="K655" s="107">
        <v>0.3</v>
      </c>
      <c r="L655" s="114"/>
      <c r="M655" s="164"/>
    </row>
    <row r="656" spans="1:147" s="127" customFormat="1" ht="22.5" customHeight="1" x14ac:dyDescent="0.25">
      <c r="A656" s="107" t="s">
        <v>101</v>
      </c>
      <c r="B656" s="136" t="s">
        <v>101</v>
      </c>
      <c r="C656" s="111" t="s">
        <v>146</v>
      </c>
      <c r="D656" s="113" t="s">
        <v>1219</v>
      </c>
      <c r="E656" s="113" t="s">
        <v>1220</v>
      </c>
      <c r="F656" s="108" t="s">
        <v>1221</v>
      </c>
      <c r="G656" s="108" t="s">
        <v>101</v>
      </c>
      <c r="H656" s="108" t="s">
        <v>1222</v>
      </c>
      <c r="I656" s="107">
        <v>2050000</v>
      </c>
      <c r="J656" s="108" t="s">
        <v>152</v>
      </c>
      <c r="K656" s="107"/>
      <c r="L656" s="114" t="s">
        <v>38</v>
      </c>
      <c r="M656" s="164" t="s">
        <v>1223</v>
      </c>
    </row>
    <row r="657" spans="1:148" s="127" customFormat="1" ht="22.5" customHeight="1" x14ac:dyDescent="0.25">
      <c r="A657" s="107" t="s">
        <v>101</v>
      </c>
      <c r="B657" s="136" t="s">
        <v>101</v>
      </c>
      <c r="C657" s="137" t="s">
        <v>146</v>
      </c>
      <c r="D657" s="132" t="s">
        <v>1235</v>
      </c>
      <c r="E657" s="132" t="s">
        <v>1236</v>
      </c>
      <c r="F657" s="108" t="s">
        <v>1237</v>
      </c>
      <c r="G657" s="108" t="s">
        <v>101</v>
      </c>
      <c r="H657" s="108" t="s">
        <v>1238</v>
      </c>
      <c r="I657" s="107">
        <v>2500000</v>
      </c>
      <c r="J657" s="108" t="s">
        <v>154</v>
      </c>
      <c r="K657" s="107"/>
      <c r="L657" s="114" t="s">
        <v>25</v>
      </c>
      <c r="M657" s="164" t="s">
        <v>26</v>
      </c>
    </row>
    <row r="658" spans="1:148" s="127" customFormat="1" ht="22.5" x14ac:dyDescent="0.25">
      <c r="A658" s="107" t="s">
        <v>101</v>
      </c>
      <c r="B658" s="136" t="s">
        <v>101</v>
      </c>
      <c r="C658" s="111" t="s">
        <v>146</v>
      </c>
      <c r="D658" s="113" t="s">
        <v>1207</v>
      </c>
      <c r="E658" s="113" t="s">
        <v>1208</v>
      </c>
      <c r="F658" s="108" t="s">
        <v>1209</v>
      </c>
      <c r="G658" s="108" t="s">
        <v>101</v>
      </c>
      <c r="H658" s="108" t="s">
        <v>1210</v>
      </c>
      <c r="I658" s="107">
        <v>2050000</v>
      </c>
      <c r="J658" s="108" t="s">
        <v>152</v>
      </c>
      <c r="K658" s="107">
        <v>0.3</v>
      </c>
      <c r="L658" s="114"/>
      <c r="M658" s="164"/>
    </row>
    <row r="659" spans="1:148" s="127" customFormat="1" ht="22.5" x14ac:dyDescent="0.25">
      <c r="A659" s="107" t="s">
        <v>101</v>
      </c>
      <c r="B659" s="136" t="s">
        <v>101</v>
      </c>
      <c r="C659" s="111" t="s">
        <v>146</v>
      </c>
      <c r="D659" s="227"/>
      <c r="E659" s="227"/>
      <c r="F659" s="138" t="s">
        <v>1650</v>
      </c>
      <c r="G659" s="138" t="s">
        <v>101</v>
      </c>
      <c r="H659" s="138" t="s">
        <v>1674</v>
      </c>
      <c r="I659" s="114">
        <v>2200000</v>
      </c>
      <c r="J659" s="138" t="s">
        <v>1656</v>
      </c>
      <c r="K659" s="227"/>
      <c r="L659" s="138" t="s">
        <v>1659</v>
      </c>
      <c r="M659" s="138" t="s">
        <v>1656</v>
      </c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82"/>
      <c r="AR659" s="182"/>
      <c r="AS659" s="182"/>
      <c r="AT659" s="182"/>
      <c r="AU659" s="182"/>
      <c r="AV659" s="182"/>
      <c r="AW659" s="182"/>
      <c r="AX659" s="182"/>
      <c r="AY659" s="182"/>
      <c r="AZ659" s="182"/>
      <c r="BA659" s="182"/>
      <c r="BB659" s="182"/>
      <c r="BC659" s="182"/>
      <c r="BD659" s="182"/>
      <c r="BE659" s="182"/>
      <c r="BF659" s="182"/>
      <c r="BG659" s="182"/>
      <c r="BH659" s="182"/>
      <c r="BI659" s="182"/>
      <c r="BJ659" s="182"/>
      <c r="BK659" s="182"/>
      <c r="BL659" s="182"/>
      <c r="BM659" s="182"/>
      <c r="BN659" s="182"/>
      <c r="BO659" s="182"/>
      <c r="BP659" s="182"/>
      <c r="BQ659" s="182"/>
      <c r="BR659" s="182"/>
      <c r="BS659" s="182"/>
      <c r="BT659" s="182"/>
      <c r="BU659" s="182"/>
      <c r="BV659" s="182"/>
      <c r="BW659" s="182"/>
      <c r="BX659" s="182"/>
      <c r="BY659" s="182"/>
      <c r="BZ659" s="182"/>
      <c r="CA659" s="182"/>
      <c r="CB659" s="182"/>
      <c r="CC659" s="182"/>
      <c r="CD659" s="182"/>
      <c r="CE659" s="182"/>
      <c r="CF659" s="182"/>
      <c r="CG659" s="182"/>
      <c r="CH659" s="182"/>
      <c r="CI659" s="182"/>
      <c r="CJ659" s="182"/>
      <c r="CK659" s="182"/>
      <c r="CL659" s="182"/>
      <c r="CM659" s="182"/>
      <c r="CN659" s="182"/>
      <c r="CO659" s="182"/>
      <c r="CP659" s="182"/>
      <c r="CQ659" s="182"/>
      <c r="CR659" s="182"/>
      <c r="CS659" s="182"/>
      <c r="CT659" s="182"/>
      <c r="CU659" s="182"/>
      <c r="CV659" s="182"/>
      <c r="CW659" s="182"/>
      <c r="CX659" s="182"/>
      <c r="CY659" s="182"/>
      <c r="CZ659" s="182"/>
      <c r="DA659" s="182"/>
      <c r="DB659" s="182"/>
      <c r="DC659" s="182"/>
      <c r="DD659" s="182"/>
      <c r="DE659" s="182"/>
      <c r="DF659" s="182"/>
      <c r="DG659" s="182"/>
      <c r="DH659" s="182"/>
      <c r="DI659" s="182"/>
      <c r="DJ659" s="182"/>
      <c r="DK659" s="182"/>
      <c r="DL659" s="182"/>
      <c r="DM659" s="182"/>
      <c r="DN659" s="182"/>
      <c r="DO659" s="182"/>
      <c r="DP659" s="182"/>
      <c r="DQ659" s="182"/>
      <c r="DR659" s="182"/>
      <c r="DS659" s="182"/>
      <c r="DT659" s="182"/>
      <c r="DU659" s="182"/>
      <c r="DV659" s="182"/>
      <c r="DW659" s="182"/>
      <c r="DX659" s="182"/>
      <c r="DY659" s="182"/>
      <c r="DZ659" s="182"/>
      <c r="EA659" s="182"/>
      <c r="EB659" s="182"/>
      <c r="EC659" s="182"/>
      <c r="ED659" s="182"/>
      <c r="EE659" s="182"/>
      <c r="EF659" s="182"/>
      <c r="EG659" s="182"/>
      <c r="EH659" s="182"/>
      <c r="EI659" s="182"/>
      <c r="EJ659" s="182"/>
      <c r="EK659" s="182"/>
      <c r="EL659" s="182"/>
      <c r="EM659" s="182"/>
      <c r="EN659" s="182"/>
      <c r="EO659" s="182"/>
      <c r="EP659" s="182"/>
      <c r="EQ659" s="182"/>
      <c r="ER659" s="182"/>
    </row>
    <row r="660" spans="1:148" s="127" customFormat="1" ht="22.5" x14ac:dyDescent="0.25">
      <c r="A660" s="107" t="s">
        <v>101</v>
      </c>
      <c r="B660" s="136" t="s">
        <v>101</v>
      </c>
      <c r="C660" s="111" t="s">
        <v>146</v>
      </c>
      <c r="D660" s="227"/>
      <c r="E660" s="227"/>
      <c r="F660" s="138" t="s">
        <v>1651</v>
      </c>
      <c r="G660" s="138" t="s">
        <v>1668</v>
      </c>
      <c r="H660" s="138" t="s">
        <v>1669</v>
      </c>
      <c r="I660" s="114">
        <v>2200000</v>
      </c>
      <c r="J660" s="138" t="s">
        <v>1656</v>
      </c>
      <c r="K660" s="227"/>
      <c r="L660" s="138" t="s">
        <v>1659</v>
      </c>
      <c r="M660" s="138" t="s">
        <v>1656</v>
      </c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82"/>
      <c r="AR660" s="182"/>
      <c r="AS660" s="182"/>
      <c r="AT660" s="182"/>
      <c r="AU660" s="182"/>
      <c r="AV660" s="182"/>
      <c r="AW660" s="182"/>
      <c r="AX660" s="182"/>
      <c r="AY660" s="182"/>
      <c r="AZ660" s="182"/>
      <c r="BA660" s="182"/>
      <c r="BB660" s="182"/>
      <c r="BC660" s="182"/>
      <c r="BD660" s="182"/>
      <c r="BE660" s="182"/>
      <c r="BF660" s="182"/>
      <c r="BG660" s="182"/>
      <c r="BH660" s="182"/>
      <c r="BI660" s="182"/>
      <c r="BJ660" s="182"/>
      <c r="BK660" s="182"/>
      <c r="BL660" s="182"/>
      <c r="BM660" s="182"/>
      <c r="BN660" s="182"/>
      <c r="BO660" s="182"/>
      <c r="BP660" s="182"/>
      <c r="BQ660" s="182"/>
      <c r="BR660" s="182"/>
      <c r="BS660" s="182"/>
      <c r="BT660" s="182"/>
      <c r="BU660" s="182"/>
      <c r="BV660" s="182"/>
      <c r="BW660" s="182"/>
      <c r="BX660" s="182"/>
      <c r="BY660" s="182"/>
      <c r="BZ660" s="182"/>
      <c r="CA660" s="182"/>
      <c r="CB660" s="182"/>
      <c r="CC660" s="182"/>
      <c r="CD660" s="182"/>
      <c r="CE660" s="182"/>
      <c r="CF660" s="182"/>
      <c r="CG660" s="182"/>
      <c r="CH660" s="182"/>
      <c r="CI660" s="182"/>
      <c r="CJ660" s="182"/>
      <c r="CK660" s="182"/>
      <c r="CL660" s="182"/>
      <c r="CM660" s="182"/>
      <c r="CN660" s="182"/>
      <c r="CO660" s="182"/>
      <c r="CP660" s="182"/>
      <c r="CQ660" s="182"/>
      <c r="CR660" s="182"/>
      <c r="CS660" s="182"/>
      <c r="CT660" s="182"/>
      <c r="CU660" s="182"/>
      <c r="CV660" s="182"/>
      <c r="CW660" s="182"/>
      <c r="CX660" s="182"/>
      <c r="CY660" s="182"/>
      <c r="CZ660" s="182"/>
      <c r="DA660" s="182"/>
      <c r="DB660" s="182"/>
      <c r="DC660" s="182"/>
      <c r="DD660" s="182"/>
      <c r="DE660" s="182"/>
      <c r="DF660" s="182"/>
      <c r="DG660" s="182"/>
      <c r="DH660" s="182"/>
      <c r="DI660" s="182"/>
      <c r="DJ660" s="182"/>
      <c r="DK660" s="182"/>
      <c r="DL660" s="182"/>
      <c r="DM660" s="182"/>
      <c r="DN660" s="182"/>
      <c r="DO660" s="182"/>
      <c r="DP660" s="182"/>
      <c r="DQ660" s="182"/>
      <c r="DR660" s="182"/>
      <c r="DS660" s="182"/>
      <c r="DT660" s="182"/>
      <c r="DU660" s="182"/>
      <c r="DV660" s="182"/>
      <c r="DW660" s="182"/>
      <c r="DX660" s="182"/>
      <c r="DY660" s="182"/>
      <c r="DZ660" s="182"/>
      <c r="EA660" s="182"/>
      <c r="EB660" s="182"/>
      <c r="EC660" s="182"/>
      <c r="ED660" s="182"/>
      <c r="EE660" s="182"/>
      <c r="EF660" s="182"/>
      <c r="EG660" s="182"/>
      <c r="EH660" s="182"/>
      <c r="EI660" s="182"/>
      <c r="EJ660" s="182"/>
      <c r="EK660" s="182"/>
      <c r="EL660" s="182"/>
      <c r="EM660" s="182"/>
      <c r="EN660" s="182"/>
      <c r="EO660" s="182"/>
      <c r="EP660" s="182"/>
      <c r="EQ660" s="182"/>
      <c r="ER660" s="182"/>
    </row>
    <row r="661" spans="1:148" s="127" customFormat="1" ht="11.25" x14ac:dyDescent="0.25">
      <c r="A661" s="107" t="s">
        <v>101</v>
      </c>
      <c r="B661" s="136" t="s">
        <v>101</v>
      </c>
      <c r="C661" s="111" t="s">
        <v>146</v>
      </c>
      <c r="D661" s="227"/>
      <c r="E661" s="227"/>
      <c r="F661" s="138" t="s">
        <v>1653</v>
      </c>
      <c r="G661" s="138" t="s">
        <v>1010</v>
      </c>
      <c r="H661" s="138" t="s">
        <v>1671</v>
      </c>
      <c r="I661" s="114">
        <v>2180200</v>
      </c>
      <c r="J661" s="138" t="s">
        <v>1657</v>
      </c>
      <c r="K661" s="227"/>
      <c r="L661" s="138" t="s">
        <v>1660</v>
      </c>
      <c r="M661" s="138" t="s">
        <v>1661</v>
      </c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82"/>
      <c r="AR661" s="182"/>
      <c r="AS661" s="182"/>
      <c r="AT661" s="182"/>
      <c r="AU661" s="182"/>
      <c r="AV661" s="182"/>
      <c r="AW661" s="182"/>
      <c r="AX661" s="182"/>
      <c r="AY661" s="182"/>
      <c r="AZ661" s="182"/>
      <c r="BA661" s="182"/>
      <c r="BB661" s="182"/>
      <c r="BC661" s="182"/>
      <c r="BD661" s="182"/>
      <c r="BE661" s="182"/>
      <c r="BF661" s="182"/>
      <c r="BG661" s="182"/>
      <c r="BH661" s="182"/>
      <c r="BI661" s="182"/>
      <c r="BJ661" s="182"/>
      <c r="BK661" s="182"/>
      <c r="BL661" s="182"/>
      <c r="BM661" s="182"/>
      <c r="BN661" s="182"/>
      <c r="BO661" s="182"/>
      <c r="BP661" s="182"/>
      <c r="BQ661" s="182"/>
      <c r="BR661" s="182"/>
      <c r="BS661" s="182"/>
      <c r="BT661" s="182"/>
      <c r="BU661" s="182"/>
      <c r="BV661" s="182"/>
      <c r="BW661" s="182"/>
      <c r="BX661" s="182"/>
      <c r="BY661" s="182"/>
      <c r="BZ661" s="182"/>
      <c r="CA661" s="182"/>
      <c r="CB661" s="182"/>
      <c r="CC661" s="182"/>
      <c r="CD661" s="182"/>
      <c r="CE661" s="182"/>
      <c r="CF661" s="182"/>
      <c r="CG661" s="182"/>
      <c r="CH661" s="182"/>
      <c r="CI661" s="182"/>
      <c r="CJ661" s="182"/>
      <c r="CK661" s="182"/>
      <c r="CL661" s="182"/>
      <c r="CM661" s="182"/>
      <c r="CN661" s="182"/>
      <c r="CO661" s="182"/>
      <c r="CP661" s="182"/>
      <c r="CQ661" s="182"/>
      <c r="CR661" s="182"/>
      <c r="CS661" s="182"/>
      <c r="CT661" s="182"/>
      <c r="CU661" s="182"/>
      <c r="CV661" s="182"/>
      <c r="CW661" s="182"/>
      <c r="CX661" s="182"/>
      <c r="CY661" s="182"/>
      <c r="CZ661" s="182"/>
      <c r="DA661" s="182"/>
      <c r="DB661" s="182"/>
      <c r="DC661" s="182"/>
      <c r="DD661" s="182"/>
      <c r="DE661" s="182"/>
      <c r="DF661" s="182"/>
      <c r="DG661" s="182"/>
      <c r="DH661" s="182"/>
      <c r="DI661" s="182"/>
      <c r="DJ661" s="182"/>
      <c r="DK661" s="182"/>
      <c r="DL661" s="182"/>
      <c r="DM661" s="182"/>
      <c r="DN661" s="182"/>
      <c r="DO661" s="182"/>
      <c r="DP661" s="182"/>
      <c r="DQ661" s="182"/>
      <c r="DR661" s="182"/>
      <c r="DS661" s="182"/>
      <c r="DT661" s="182"/>
      <c r="DU661" s="182"/>
      <c r="DV661" s="182"/>
      <c r="DW661" s="182"/>
      <c r="DX661" s="182"/>
      <c r="DY661" s="182"/>
      <c r="DZ661" s="182"/>
      <c r="EA661" s="182"/>
      <c r="EB661" s="182"/>
      <c r="EC661" s="182"/>
      <c r="ED661" s="182"/>
      <c r="EE661" s="182"/>
      <c r="EF661" s="182"/>
      <c r="EG661" s="182"/>
      <c r="EH661" s="182"/>
      <c r="EI661" s="182"/>
      <c r="EJ661" s="182"/>
      <c r="EK661" s="182"/>
      <c r="EL661" s="182"/>
      <c r="EM661" s="182"/>
      <c r="EN661" s="182"/>
      <c r="EO661" s="182"/>
      <c r="EP661" s="182"/>
      <c r="EQ661" s="182"/>
      <c r="ER661" s="182"/>
    </row>
    <row r="662" spans="1:148" s="127" customFormat="1" ht="22.5" customHeight="1" x14ac:dyDescent="0.25">
      <c r="A662" s="107" t="s">
        <v>101</v>
      </c>
      <c r="B662" s="136" t="s">
        <v>101</v>
      </c>
      <c r="C662" s="111" t="s">
        <v>146</v>
      </c>
      <c r="D662" s="227"/>
      <c r="E662" s="227"/>
      <c r="F662" s="138" t="s">
        <v>1653</v>
      </c>
      <c r="G662" s="138" t="s">
        <v>1010</v>
      </c>
      <c r="H662" s="138" t="s">
        <v>1671</v>
      </c>
      <c r="I662" s="114">
        <v>2180200</v>
      </c>
      <c r="J662" s="138" t="s">
        <v>1657</v>
      </c>
      <c r="K662" s="227"/>
      <c r="L662" s="138" t="s">
        <v>1662</v>
      </c>
      <c r="M662" s="138" t="s">
        <v>1663</v>
      </c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82"/>
      <c r="AR662" s="182"/>
      <c r="AS662" s="182"/>
      <c r="AT662" s="182"/>
      <c r="AU662" s="182"/>
      <c r="AV662" s="182"/>
      <c r="AW662" s="182"/>
      <c r="AX662" s="182"/>
      <c r="AY662" s="182"/>
      <c r="AZ662" s="182"/>
      <c r="BA662" s="182"/>
      <c r="BB662" s="182"/>
      <c r="BC662" s="182"/>
      <c r="BD662" s="182"/>
      <c r="BE662" s="182"/>
      <c r="BF662" s="182"/>
      <c r="BG662" s="182"/>
      <c r="BH662" s="182"/>
      <c r="BI662" s="182"/>
      <c r="BJ662" s="182"/>
      <c r="BK662" s="182"/>
      <c r="BL662" s="182"/>
      <c r="BM662" s="182"/>
      <c r="BN662" s="182"/>
      <c r="BO662" s="182"/>
      <c r="BP662" s="182"/>
      <c r="BQ662" s="182"/>
      <c r="BR662" s="182"/>
      <c r="BS662" s="182"/>
      <c r="BT662" s="182"/>
      <c r="BU662" s="182"/>
      <c r="BV662" s="182"/>
      <c r="BW662" s="182"/>
      <c r="BX662" s="182"/>
      <c r="BY662" s="182"/>
      <c r="BZ662" s="182"/>
      <c r="CA662" s="182"/>
      <c r="CB662" s="182"/>
      <c r="CC662" s="182"/>
      <c r="CD662" s="182"/>
      <c r="CE662" s="182"/>
      <c r="CF662" s="182"/>
      <c r="CG662" s="182"/>
      <c r="CH662" s="182"/>
      <c r="CI662" s="182"/>
      <c r="CJ662" s="182"/>
      <c r="CK662" s="182"/>
      <c r="CL662" s="182"/>
      <c r="CM662" s="182"/>
      <c r="CN662" s="182"/>
      <c r="CO662" s="182"/>
      <c r="CP662" s="182"/>
      <c r="CQ662" s="182"/>
      <c r="CR662" s="182"/>
      <c r="CS662" s="182"/>
      <c r="CT662" s="182"/>
      <c r="CU662" s="182"/>
      <c r="CV662" s="182"/>
      <c r="CW662" s="182"/>
      <c r="CX662" s="182"/>
      <c r="CY662" s="182"/>
      <c r="CZ662" s="182"/>
      <c r="DA662" s="182"/>
      <c r="DB662" s="182"/>
      <c r="DC662" s="182"/>
      <c r="DD662" s="182"/>
      <c r="DE662" s="182"/>
      <c r="DF662" s="182"/>
      <c r="DG662" s="182"/>
      <c r="DH662" s="182"/>
      <c r="DI662" s="182"/>
      <c r="DJ662" s="182"/>
      <c r="DK662" s="182"/>
      <c r="DL662" s="182"/>
      <c r="DM662" s="182"/>
      <c r="DN662" s="182"/>
      <c r="DO662" s="182"/>
      <c r="DP662" s="182"/>
      <c r="DQ662" s="182"/>
      <c r="DR662" s="182"/>
      <c r="DS662" s="182"/>
      <c r="DT662" s="182"/>
      <c r="DU662" s="182"/>
      <c r="DV662" s="182"/>
      <c r="DW662" s="182"/>
      <c r="DX662" s="182"/>
      <c r="DY662" s="182"/>
      <c r="DZ662" s="182"/>
      <c r="EA662" s="182"/>
      <c r="EB662" s="182"/>
      <c r="EC662" s="182"/>
      <c r="ED662" s="182"/>
      <c r="EE662" s="182"/>
      <c r="EF662" s="182"/>
      <c r="EG662" s="182"/>
      <c r="EH662" s="182"/>
      <c r="EI662" s="182"/>
      <c r="EJ662" s="182"/>
      <c r="EK662" s="182"/>
      <c r="EL662" s="182"/>
      <c r="EM662" s="182"/>
      <c r="EN662" s="182"/>
      <c r="EO662" s="182"/>
      <c r="EP662" s="182"/>
      <c r="EQ662" s="182"/>
      <c r="ER662" s="182"/>
    </row>
    <row r="663" spans="1:148" s="127" customFormat="1" ht="22.5" x14ac:dyDescent="0.25">
      <c r="A663" s="107" t="s">
        <v>101</v>
      </c>
      <c r="B663" s="136" t="s">
        <v>101</v>
      </c>
      <c r="C663" s="111" t="s">
        <v>146</v>
      </c>
      <c r="D663" s="227"/>
      <c r="E663" s="227"/>
      <c r="F663" s="138" t="s">
        <v>1653</v>
      </c>
      <c r="G663" s="138" t="s">
        <v>1010</v>
      </c>
      <c r="H663" s="138" t="s">
        <v>1671</v>
      </c>
      <c r="I663" s="114">
        <v>2180200</v>
      </c>
      <c r="J663" s="138" t="s">
        <v>1657</v>
      </c>
      <c r="K663" s="227"/>
      <c r="L663" s="138" t="s">
        <v>1664</v>
      </c>
      <c r="M663" s="138" t="s">
        <v>1665</v>
      </c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  <c r="AB663" s="182"/>
      <c r="AC663" s="182"/>
      <c r="AD663" s="182"/>
      <c r="AE663" s="182"/>
      <c r="AF663" s="182"/>
      <c r="AG663" s="182"/>
      <c r="AH663" s="182"/>
      <c r="AI663" s="182"/>
      <c r="AJ663" s="182"/>
      <c r="AK663" s="182"/>
      <c r="AL663" s="182"/>
      <c r="AM663" s="182"/>
      <c r="AN663" s="182"/>
      <c r="AO663" s="182"/>
      <c r="AP663" s="182"/>
      <c r="AQ663" s="182"/>
      <c r="AR663" s="182"/>
      <c r="AS663" s="182"/>
      <c r="AT663" s="182"/>
      <c r="AU663" s="182"/>
      <c r="AV663" s="182"/>
      <c r="AW663" s="182"/>
      <c r="AX663" s="182"/>
      <c r="AY663" s="182"/>
      <c r="AZ663" s="182"/>
      <c r="BA663" s="182"/>
      <c r="BB663" s="182"/>
      <c r="BC663" s="182"/>
      <c r="BD663" s="182"/>
      <c r="BE663" s="182"/>
      <c r="BF663" s="182"/>
      <c r="BG663" s="182"/>
      <c r="BH663" s="182"/>
      <c r="BI663" s="182"/>
      <c r="BJ663" s="182"/>
      <c r="BK663" s="182"/>
      <c r="BL663" s="182"/>
      <c r="BM663" s="182"/>
      <c r="BN663" s="182"/>
      <c r="BO663" s="182"/>
      <c r="BP663" s="182"/>
      <c r="BQ663" s="182"/>
      <c r="BR663" s="182"/>
      <c r="BS663" s="182"/>
      <c r="BT663" s="182"/>
      <c r="BU663" s="182"/>
      <c r="BV663" s="182"/>
      <c r="BW663" s="182"/>
      <c r="BX663" s="182"/>
      <c r="BY663" s="182"/>
      <c r="BZ663" s="182"/>
      <c r="CA663" s="182"/>
      <c r="CB663" s="182"/>
      <c r="CC663" s="182"/>
      <c r="CD663" s="182"/>
      <c r="CE663" s="182"/>
      <c r="CF663" s="182"/>
      <c r="CG663" s="182"/>
      <c r="CH663" s="182"/>
      <c r="CI663" s="182"/>
      <c r="CJ663" s="182"/>
      <c r="CK663" s="182"/>
      <c r="CL663" s="182"/>
      <c r="CM663" s="182"/>
      <c r="CN663" s="182"/>
      <c r="CO663" s="182"/>
      <c r="CP663" s="182"/>
      <c r="CQ663" s="182"/>
      <c r="CR663" s="182"/>
      <c r="CS663" s="182"/>
      <c r="CT663" s="182"/>
      <c r="CU663" s="182"/>
      <c r="CV663" s="182"/>
      <c r="CW663" s="182"/>
      <c r="CX663" s="182"/>
      <c r="CY663" s="182"/>
      <c r="CZ663" s="182"/>
      <c r="DA663" s="182"/>
      <c r="DB663" s="182"/>
      <c r="DC663" s="182"/>
      <c r="DD663" s="182"/>
      <c r="DE663" s="182"/>
      <c r="DF663" s="182"/>
      <c r="DG663" s="182"/>
      <c r="DH663" s="182"/>
      <c r="DI663" s="182"/>
      <c r="DJ663" s="182"/>
      <c r="DK663" s="182"/>
      <c r="DL663" s="182"/>
      <c r="DM663" s="182"/>
      <c r="DN663" s="182"/>
      <c r="DO663" s="182"/>
      <c r="DP663" s="182"/>
      <c r="DQ663" s="182"/>
      <c r="DR663" s="182"/>
      <c r="DS663" s="182"/>
      <c r="DT663" s="182"/>
      <c r="DU663" s="182"/>
      <c r="DV663" s="182"/>
      <c r="DW663" s="182"/>
      <c r="DX663" s="182"/>
      <c r="DY663" s="182"/>
      <c r="DZ663" s="182"/>
      <c r="EA663" s="182"/>
      <c r="EB663" s="182"/>
      <c r="EC663" s="182"/>
      <c r="ED663" s="182"/>
      <c r="EE663" s="182"/>
      <c r="EF663" s="182"/>
      <c r="EG663" s="182"/>
      <c r="EH663" s="182"/>
      <c r="EI663" s="182"/>
      <c r="EJ663" s="182"/>
      <c r="EK663" s="182"/>
      <c r="EL663" s="182"/>
      <c r="EM663" s="182"/>
      <c r="EN663" s="182"/>
      <c r="EO663" s="182"/>
      <c r="EP663" s="182"/>
      <c r="EQ663" s="182"/>
      <c r="ER663" s="182"/>
    </row>
    <row r="664" spans="1:148" s="127" customFormat="1" ht="11.25" x14ac:dyDescent="0.25">
      <c r="A664" s="107" t="s">
        <v>101</v>
      </c>
      <c r="B664" s="136" t="s">
        <v>101</v>
      </c>
      <c r="C664" s="111" t="s">
        <v>146</v>
      </c>
      <c r="D664" s="227"/>
      <c r="E664" s="227"/>
      <c r="F664" s="138" t="s">
        <v>1654</v>
      </c>
      <c r="G664" s="138" t="s">
        <v>101</v>
      </c>
      <c r="H664" s="138" t="s">
        <v>1672</v>
      </c>
      <c r="I664" s="114">
        <v>2180200</v>
      </c>
      <c r="J664" s="138" t="s">
        <v>1657</v>
      </c>
      <c r="K664" s="227"/>
      <c r="L664" s="138" t="s">
        <v>1660</v>
      </c>
      <c r="M664" s="138" t="s">
        <v>1661</v>
      </c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182"/>
      <c r="AG664" s="182"/>
      <c r="AH664" s="182"/>
      <c r="AI664" s="182"/>
      <c r="AJ664" s="182"/>
      <c r="AK664" s="182"/>
      <c r="AL664" s="182"/>
      <c r="AM664" s="182"/>
      <c r="AN664" s="182"/>
      <c r="AO664" s="182"/>
      <c r="AP664" s="182"/>
      <c r="AQ664" s="182"/>
      <c r="AR664" s="182"/>
      <c r="AS664" s="182"/>
      <c r="AT664" s="182"/>
      <c r="AU664" s="182"/>
      <c r="AV664" s="182"/>
      <c r="AW664" s="182"/>
      <c r="AX664" s="182"/>
      <c r="AY664" s="182"/>
      <c r="AZ664" s="182"/>
      <c r="BA664" s="182"/>
      <c r="BB664" s="182"/>
      <c r="BC664" s="182"/>
      <c r="BD664" s="182"/>
      <c r="BE664" s="182"/>
      <c r="BF664" s="182"/>
      <c r="BG664" s="182"/>
      <c r="BH664" s="182"/>
      <c r="BI664" s="182"/>
      <c r="BJ664" s="182"/>
      <c r="BK664" s="182"/>
      <c r="BL664" s="182"/>
      <c r="BM664" s="182"/>
      <c r="BN664" s="182"/>
      <c r="BO664" s="182"/>
      <c r="BP664" s="182"/>
      <c r="BQ664" s="182"/>
      <c r="BR664" s="182"/>
      <c r="BS664" s="182"/>
      <c r="BT664" s="182"/>
      <c r="BU664" s="182"/>
      <c r="BV664" s="182"/>
      <c r="BW664" s="182"/>
      <c r="BX664" s="182"/>
      <c r="BY664" s="182"/>
      <c r="BZ664" s="182"/>
      <c r="CA664" s="182"/>
      <c r="CB664" s="182"/>
      <c r="CC664" s="182"/>
      <c r="CD664" s="182"/>
      <c r="CE664" s="182"/>
      <c r="CF664" s="182"/>
      <c r="CG664" s="182"/>
      <c r="CH664" s="182"/>
      <c r="CI664" s="182"/>
      <c r="CJ664" s="182"/>
      <c r="CK664" s="182"/>
      <c r="CL664" s="182"/>
      <c r="CM664" s="182"/>
      <c r="CN664" s="182"/>
      <c r="CO664" s="182"/>
      <c r="CP664" s="182"/>
      <c r="CQ664" s="182"/>
      <c r="CR664" s="182"/>
      <c r="CS664" s="182"/>
      <c r="CT664" s="182"/>
      <c r="CU664" s="182"/>
      <c r="CV664" s="182"/>
      <c r="CW664" s="182"/>
      <c r="CX664" s="182"/>
      <c r="CY664" s="182"/>
      <c r="CZ664" s="182"/>
      <c r="DA664" s="182"/>
      <c r="DB664" s="182"/>
      <c r="DC664" s="182"/>
      <c r="DD664" s="182"/>
      <c r="DE664" s="182"/>
      <c r="DF664" s="182"/>
      <c r="DG664" s="182"/>
      <c r="DH664" s="182"/>
      <c r="DI664" s="182"/>
      <c r="DJ664" s="182"/>
      <c r="DK664" s="182"/>
      <c r="DL664" s="182"/>
      <c r="DM664" s="182"/>
      <c r="DN664" s="182"/>
      <c r="DO664" s="182"/>
      <c r="DP664" s="182"/>
      <c r="DQ664" s="182"/>
      <c r="DR664" s="182"/>
      <c r="DS664" s="182"/>
      <c r="DT664" s="182"/>
      <c r="DU664" s="182"/>
      <c r="DV664" s="182"/>
      <c r="DW664" s="182"/>
      <c r="DX664" s="182"/>
      <c r="DY664" s="182"/>
      <c r="DZ664" s="182"/>
      <c r="EA664" s="182"/>
      <c r="EB664" s="182"/>
      <c r="EC664" s="182"/>
      <c r="ED664" s="182"/>
      <c r="EE664" s="182"/>
      <c r="EF664" s="182"/>
      <c r="EG664" s="182"/>
      <c r="EH664" s="182"/>
      <c r="EI664" s="182"/>
      <c r="EJ664" s="182"/>
      <c r="EK664" s="182"/>
      <c r="EL664" s="182"/>
      <c r="EM664" s="182"/>
      <c r="EN664" s="182"/>
      <c r="EO664" s="182"/>
      <c r="EP664" s="182"/>
      <c r="EQ664" s="182"/>
      <c r="ER664" s="182"/>
    </row>
    <row r="665" spans="1:148" s="127" customFormat="1" ht="22.5" x14ac:dyDescent="0.25">
      <c r="A665" s="107" t="s">
        <v>101</v>
      </c>
      <c r="B665" s="136" t="s">
        <v>101</v>
      </c>
      <c r="C665" s="111" t="s">
        <v>146</v>
      </c>
      <c r="D665" s="227"/>
      <c r="E665" s="227"/>
      <c r="F665" s="138" t="s">
        <v>1654</v>
      </c>
      <c r="G665" s="138" t="s">
        <v>101</v>
      </c>
      <c r="H665" s="138" t="s">
        <v>1672</v>
      </c>
      <c r="I665" s="114">
        <v>2180200</v>
      </c>
      <c r="J665" s="138" t="s">
        <v>1657</v>
      </c>
      <c r="K665" s="227"/>
      <c r="L665" s="138" t="s">
        <v>1662</v>
      </c>
      <c r="M665" s="138" t="s">
        <v>1663</v>
      </c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82"/>
      <c r="AR665" s="182"/>
      <c r="AS665" s="182"/>
      <c r="AT665" s="182"/>
      <c r="AU665" s="182"/>
      <c r="AV665" s="182"/>
      <c r="AW665" s="182"/>
      <c r="AX665" s="182"/>
      <c r="AY665" s="182"/>
      <c r="AZ665" s="182"/>
      <c r="BA665" s="182"/>
      <c r="BB665" s="182"/>
      <c r="BC665" s="182"/>
      <c r="BD665" s="182"/>
      <c r="BE665" s="182"/>
      <c r="BF665" s="182"/>
      <c r="BG665" s="182"/>
      <c r="BH665" s="182"/>
      <c r="BI665" s="182"/>
      <c r="BJ665" s="182"/>
      <c r="BK665" s="182"/>
      <c r="BL665" s="182"/>
      <c r="BM665" s="182"/>
      <c r="BN665" s="182"/>
      <c r="BO665" s="182"/>
      <c r="BP665" s="182"/>
      <c r="BQ665" s="182"/>
      <c r="BR665" s="182"/>
      <c r="BS665" s="182"/>
      <c r="BT665" s="182"/>
      <c r="BU665" s="182"/>
      <c r="BV665" s="182"/>
      <c r="BW665" s="182"/>
      <c r="BX665" s="182"/>
      <c r="BY665" s="182"/>
      <c r="BZ665" s="182"/>
      <c r="CA665" s="182"/>
      <c r="CB665" s="182"/>
      <c r="CC665" s="182"/>
      <c r="CD665" s="182"/>
      <c r="CE665" s="182"/>
      <c r="CF665" s="182"/>
      <c r="CG665" s="182"/>
      <c r="CH665" s="182"/>
      <c r="CI665" s="182"/>
      <c r="CJ665" s="182"/>
      <c r="CK665" s="182"/>
      <c r="CL665" s="182"/>
      <c r="CM665" s="182"/>
      <c r="CN665" s="182"/>
      <c r="CO665" s="182"/>
      <c r="CP665" s="182"/>
      <c r="CQ665" s="182"/>
      <c r="CR665" s="182"/>
      <c r="CS665" s="182"/>
      <c r="CT665" s="182"/>
      <c r="CU665" s="182"/>
      <c r="CV665" s="182"/>
      <c r="CW665" s="182"/>
      <c r="CX665" s="182"/>
      <c r="CY665" s="182"/>
      <c r="CZ665" s="182"/>
      <c r="DA665" s="182"/>
      <c r="DB665" s="182"/>
      <c r="DC665" s="182"/>
      <c r="DD665" s="182"/>
      <c r="DE665" s="182"/>
      <c r="DF665" s="182"/>
      <c r="DG665" s="182"/>
      <c r="DH665" s="182"/>
      <c r="DI665" s="182"/>
      <c r="DJ665" s="182"/>
      <c r="DK665" s="182"/>
      <c r="DL665" s="182"/>
      <c r="DM665" s="182"/>
      <c r="DN665" s="182"/>
      <c r="DO665" s="182"/>
      <c r="DP665" s="182"/>
      <c r="DQ665" s="182"/>
      <c r="DR665" s="182"/>
      <c r="DS665" s="182"/>
      <c r="DT665" s="182"/>
      <c r="DU665" s="182"/>
      <c r="DV665" s="182"/>
      <c r="DW665" s="182"/>
      <c r="DX665" s="182"/>
      <c r="DY665" s="182"/>
      <c r="DZ665" s="182"/>
      <c r="EA665" s="182"/>
      <c r="EB665" s="182"/>
      <c r="EC665" s="182"/>
      <c r="ED665" s="182"/>
      <c r="EE665" s="182"/>
      <c r="EF665" s="182"/>
      <c r="EG665" s="182"/>
      <c r="EH665" s="182"/>
      <c r="EI665" s="182"/>
      <c r="EJ665" s="182"/>
      <c r="EK665" s="182"/>
      <c r="EL665" s="182"/>
      <c r="EM665" s="182"/>
      <c r="EN665" s="182"/>
      <c r="EO665" s="182"/>
      <c r="EP665" s="182"/>
      <c r="EQ665" s="182"/>
      <c r="ER665" s="182"/>
    </row>
    <row r="666" spans="1:148" s="127" customFormat="1" ht="22.5" customHeight="1" x14ac:dyDescent="0.25">
      <c r="A666" s="107" t="s">
        <v>101</v>
      </c>
      <c r="B666" s="136" t="s">
        <v>101</v>
      </c>
      <c r="C666" s="111" t="s">
        <v>146</v>
      </c>
      <c r="D666" s="227"/>
      <c r="E666" s="227"/>
      <c r="F666" s="138" t="s">
        <v>1654</v>
      </c>
      <c r="G666" s="138" t="s">
        <v>101</v>
      </c>
      <c r="H666" s="138" t="s">
        <v>1672</v>
      </c>
      <c r="I666" s="114">
        <v>2180200</v>
      </c>
      <c r="J666" s="138" t="s">
        <v>1657</v>
      </c>
      <c r="K666" s="227"/>
      <c r="L666" s="138" t="s">
        <v>1664</v>
      </c>
      <c r="M666" s="138" t="s">
        <v>1665</v>
      </c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82"/>
      <c r="AR666" s="182"/>
      <c r="AS666" s="182"/>
      <c r="AT666" s="182"/>
      <c r="AU666" s="182"/>
      <c r="AV666" s="182"/>
      <c r="AW666" s="182"/>
      <c r="AX666" s="182"/>
      <c r="AY666" s="182"/>
      <c r="AZ666" s="182"/>
      <c r="BA666" s="182"/>
      <c r="BB666" s="182"/>
      <c r="BC666" s="182"/>
      <c r="BD666" s="182"/>
      <c r="BE666" s="182"/>
      <c r="BF666" s="182"/>
      <c r="BG666" s="182"/>
      <c r="BH666" s="182"/>
      <c r="BI666" s="182"/>
      <c r="BJ666" s="182"/>
      <c r="BK666" s="182"/>
      <c r="BL666" s="182"/>
      <c r="BM666" s="182"/>
      <c r="BN666" s="182"/>
      <c r="BO666" s="182"/>
      <c r="BP666" s="182"/>
      <c r="BQ666" s="182"/>
      <c r="BR666" s="182"/>
      <c r="BS666" s="182"/>
      <c r="BT666" s="182"/>
      <c r="BU666" s="182"/>
      <c r="BV666" s="182"/>
      <c r="BW666" s="182"/>
      <c r="BX666" s="182"/>
      <c r="BY666" s="182"/>
      <c r="BZ666" s="182"/>
      <c r="CA666" s="182"/>
      <c r="CB666" s="182"/>
      <c r="CC666" s="182"/>
      <c r="CD666" s="182"/>
      <c r="CE666" s="182"/>
      <c r="CF666" s="182"/>
      <c r="CG666" s="182"/>
      <c r="CH666" s="182"/>
      <c r="CI666" s="182"/>
      <c r="CJ666" s="182"/>
      <c r="CK666" s="182"/>
      <c r="CL666" s="182"/>
      <c r="CM666" s="182"/>
      <c r="CN666" s="182"/>
      <c r="CO666" s="182"/>
      <c r="CP666" s="182"/>
      <c r="CQ666" s="182"/>
      <c r="CR666" s="182"/>
      <c r="CS666" s="182"/>
      <c r="CT666" s="182"/>
      <c r="CU666" s="182"/>
      <c r="CV666" s="182"/>
      <c r="CW666" s="182"/>
      <c r="CX666" s="182"/>
      <c r="CY666" s="182"/>
      <c r="CZ666" s="182"/>
      <c r="DA666" s="182"/>
      <c r="DB666" s="182"/>
      <c r="DC666" s="182"/>
      <c r="DD666" s="182"/>
      <c r="DE666" s="182"/>
      <c r="DF666" s="182"/>
      <c r="DG666" s="182"/>
      <c r="DH666" s="182"/>
      <c r="DI666" s="182"/>
      <c r="DJ666" s="182"/>
      <c r="DK666" s="182"/>
      <c r="DL666" s="182"/>
      <c r="DM666" s="182"/>
      <c r="DN666" s="182"/>
      <c r="DO666" s="182"/>
      <c r="DP666" s="182"/>
      <c r="DQ666" s="182"/>
      <c r="DR666" s="182"/>
      <c r="DS666" s="182"/>
      <c r="DT666" s="182"/>
      <c r="DU666" s="182"/>
      <c r="DV666" s="182"/>
      <c r="DW666" s="182"/>
      <c r="DX666" s="182"/>
      <c r="DY666" s="182"/>
      <c r="DZ666" s="182"/>
      <c r="EA666" s="182"/>
      <c r="EB666" s="182"/>
      <c r="EC666" s="182"/>
      <c r="ED666" s="182"/>
      <c r="EE666" s="182"/>
      <c r="EF666" s="182"/>
      <c r="EG666" s="182"/>
      <c r="EH666" s="182"/>
      <c r="EI666" s="182"/>
      <c r="EJ666" s="182"/>
      <c r="EK666" s="182"/>
      <c r="EL666" s="182"/>
      <c r="EM666" s="182"/>
      <c r="EN666" s="182"/>
      <c r="EO666" s="182"/>
      <c r="EP666" s="182"/>
      <c r="EQ666" s="182"/>
      <c r="ER666" s="182"/>
    </row>
    <row r="667" spans="1:148" s="127" customFormat="1" ht="22.5" customHeight="1" x14ac:dyDescent="0.25">
      <c r="A667" s="107" t="s">
        <v>101</v>
      </c>
      <c r="B667" s="136" t="s">
        <v>101</v>
      </c>
      <c r="C667" s="111" t="s">
        <v>146</v>
      </c>
      <c r="D667" s="227"/>
      <c r="E667" s="227"/>
      <c r="F667" s="138" t="s">
        <v>1655</v>
      </c>
      <c r="G667" s="138" t="s">
        <v>101</v>
      </c>
      <c r="H667" s="138" t="s">
        <v>1673</v>
      </c>
      <c r="I667" s="114">
        <v>2060000</v>
      </c>
      <c r="J667" s="138" t="s">
        <v>1658</v>
      </c>
      <c r="K667" s="227"/>
      <c r="L667" s="138" t="s">
        <v>1666</v>
      </c>
      <c r="M667" s="138" t="s">
        <v>1667</v>
      </c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82"/>
      <c r="AR667" s="182"/>
      <c r="AS667" s="182"/>
      <c r="AT667" s="182"/>
      <c r="AU667" s="182"/>
      <c r="AV667" s="182"/>
      <c r="AW667" s="182"/>
      <c r="AX667" s="182"/>
      <c r="AY667" s="182"/>
      <c r="AZ667" s="182"/>
      <c r="BA667" s="182"/>
      <c r="BB667" s="182"/>
      <c r="BC667" s="182"/>
      <c r="BD667" s="182"/>
      <c r="BE667" s="182"/>
      <c r="BF667" s="182"/>
      <c r="BG667" s="182"/>
      <c r="BH667" s="182"/>
      <c r="BI667" s="182"/>
      <c r="BJ667" s="182"/>
      <c r="BK667" s="182"/>
      <c r="BL667" s="182"/>
      <c r="BM667" s="182"/>
      <c r="BN667" s="182"/>
      <c r="BO667" s="182"/>
      <c r="BP667" s="182"/>
      <c r="BQ667" s="182"/>
      <c r="BR667" s="182"/>
      <c r="BS667" s="182"/>
      <c r="BT667" s="182"/>
      <c r="BU667" s="182"/>
      <c r="BV667" s="182"/>
      <c r="BW667" s="182"/>
      <c r="BX667" s="182"/>
      <c r="BY667" s="182"/>
      <c r="BZ667" s="182"/>
      <c r="CA667" s="182"/>
      <c r="CB667" s="182"/>
      <c r="CC667" s="182"/>
      <c r="CD667" s="182"/>
      <c r="CE667" s="182"/>
      <c r="CF667" s="182"/>
      <c r="CG667" s="182"/>
      <c r="CH667" s="182"/>
      <c r="CI667" s="182"/>
      <c r="CJ667" s="182"/>
      <c r="CK667" s="182"/>
      <c r="CL667" s="182"/>
      <c r="CM667" s="182"/>
      <c r="CN667" s="182"/>
      <c r="CO667" s="182"/>
      <c r="CP667" s="182"/>
      <c r="CQ667" s="182"/>
      <c r="CR667" s="182"/>
      <c r="CS667" s="182"/>
      <c r="CT667" s="182"/>
      <c r="CU667" s="182"/>
      <c r="CV667" s="182"/>
      <c r="CW667" s="182"/>
      <c r="CX667" s="182"/>
      <c r="CY667" s="182"/>
      <c r="CZ667" s="182"/>
      <c r="DA667" s="182"/>
      <c r="DB667" s="182"/>
      <c r="DC667" s="182"/>
      <c r="DD667" s="182"/>
      <c r="DE667" s="182"/>
      <c r="DF667" s="182"/>
      <c r="DG667" s="182"/>
      <c r="DH667" s="182"/>
      <c r="DI667" s="182"/>
      <c r="DJ667" s="182"/>
      <c r="DK667" s="182"/>
      <c r="DL667" s="182"/>
      <c r="DM667" s="182"/>
      <c r="DN667" s="182"/>
      <c r="DO667" s="182"/>
      <c r="DP667" s="182"/>
      <c r="DQ667" s="182"/>
      <c r="DR667" s="182"/>
      <c r="DS667" s="182"/>
      <c r="DT667" s="182"/>
      <c r="DU667" s="182"/>
      <c r="DV667" s="182"/>
      <c r="DW667" s="182"/>
      <c r="DX667" s="182"/>
      <c r="DY667" s="182"/>
      <c r="DZ667" s="182"/>
      <c r="EA667" s="182"/>
      <c r="EB667" s="182"/>
      <c r="EC667" s="182"/>
      <c r="ED667" s="182"/>
      <c r="EE667" s="182"/>
      <c r="EF667" s="182"/>
      <c r="EG667" s="182"/>
      <c r="EH667" s="182"/>
      <c r="EI667" s="182"/>
      <c r="EJ667" s="182"/>
      <c r="EK667" s="182"/>
      <c r="EL667" s="182"/>
      <c r="EM667" s="182"/>
      <c r="EN667" s="182"/>
      <c r="EO667" s="182"/>
      <c r="EP667" s="182"/>
      <c r="EQ667" s="182"/>
      <c r="ER667" s="182"/>
    </row>
    <row r="668" spans="1:148" s="127" customFormat="1" ht="22.5" customHeight="1" x14ac:dyDescent="0.25">
      <c r="A668" s="107" t="s">
        <v>101</v>
      </c>
      <c r="B668" s="136" t="s">
        <v>101</v>
      </c>
      <c r="C668" s="137" t="s">
        <v>122</v>
      </c>
      <c r="D668" s="113">
        <v>171117115</v>
      </c>
      <c r="E668" s="113" t="s">
        <v>1072</v>
      </c>
      <c r="F668" s="108" t="s">
        <v>1073</v>
      </c>
      <c r="G668" s="108" t="s">
        <v>1066</v>
      </c>
      <c r="H668" s="129" t="s">
        <v>1074</v>
      </c>
      <c r="I668" s="107">
        <v>2310000</v>
      </c>
      <c r="J668" s="108" t="s">
        <v>115</v>
      </c>
      <c r="K668" s="107">
        <v>1</v>
      </c>
      <c r="L668" s="114"/>
      <c r="M668" s="164"/>
    </row>
    <row r="669" spans="1:148" s="127" customFormat="1" ht="33.75" x14ac:dyDescent="0.25">
      <c r="A669" s="107" t="s">
        <v>101</v>
      </c>
      <c r="B669" s="136" t="s">
        <v>101</v>
      </c>
      <c r="C669" s="111" t="s">
        <v>122</v>
      </c>
      <c r="D669" s="113">
        <v>203120310</v>
      </c>
      <c r="E669" s="113">
        <v>92970829723</v>
      </c>
      <c r="F669" s="108" t="s">
        <v>1263</v>
      </c>
      <c r="G669" s="108" t="s">
        <v>101</v>
      </c>
      <c r="H669" s="129" t="s">
        <v>1264</v>
      </c>
      <c r="I669" s="107">
        <v>2310000</v>
      </c>
      <c r="J669" s="134" t="s">
        <v>1146</v>
      </c>
      <c r="K669" s="107">
        <v>1</v>
      </c>
      <c r="L669" s="114"/>
      <c r="M669" s="164"/>
    </row>
    <row r="670" spans="1:148" s="127" customFormat="1" ht="33.75" x14ac:dyDescent="0.25">
      <c r="A670" s="107" t="s">
        <v>101</v>
      </c>
      <c r="B670" s="136" t="s">
        <v>101</v>
      </c>
      <c r="C670" s="111" t="s">
        <v>122</v>
      </c>
      <c r="D670" s="113">
        <v>212321234</v>
      </c>
      <c r="E670" s="113">
        <v>78683800600</v>
      </c>
      <c r="F670" s="108" t="s">
        <v>1277</v>
      </c>
      <c r="G670" s="108" t="s">
        <v>101</v>
      </c>
      <c r="H670" s="129" t="s">
        <v>1278</v>
      </c>
      <c r="I670" s="107">
        <v>2310000</v>
      </c>
      <c r="J670" s="108" t="s">
        <v>1279</v>
      </c>
      <c r="K670" s="107">
        <v>1</v>
      </c>
      <c r="L670" s="114"/>
      <c r="M670" s="164"/>
    </row>
    <row r="671" spans="1:148" s="127" customFormat="1" ht="33.75" x14ac:dyDescent="0.25">
      <c r="A671" s="107" t="s">
        <v>101</v>
      </c>
      <c r="B671" s="136" t="s">
        <v>101</v>
      </c>
      <c r="C671" s="137" t="s">
        <v>122</v>
      </c>
      <c r="D671" s="110">
        <v>212521250</v>
      </c>
      <c r="E671" s="113" t="s">
        <v>1296</v>
      </c>
      <c r="F671" s="178" t="s">
        <v>1297</v>
      </c>
      <c r="G671" s="108" t="s">
        <v>1010</v>
      </c>
      <c r="H671" s="129" t="s">
        <v>1298</v>
      </c>
      <c r="I671" s="107">
        <v>2310000</v>
      </c>
      <c r="J671" s="178" t="s">
        <v>115</v>
      </c>
      <c r="K671" s="107">
        <v>1</v>
      </c>
      <c r="L671" s="178"/>
      <c r="M671" s="164"/>
      <c r="N671" s="169"/>
      <c r="O671" s="169"/>
      <c r="P671" s="169"/>
      <c r="Q671" s="169"/>
      <c r="R671" s="169"/>
      <c r="S671" s="169"/>
      <c r="T671" s="169"/>
      <c r="U671" s="169"/>
      <c r="V671" s="169"/>
      <c r="W671" s="169"/>
      <c r="X671" s="169"/>
      <c r="Y671" s="169"/>
      <c r="Z671" s="169"/>
      <c r="AA671" s="169"/>
      <c r="AB671" s="169"/>
      <c r="AC671" s="169"/>
      <c r="AD671" s="169"/>
      <c r="AE671" s="169"/>
      <c r="AF671" s="169"/>
      <c r="AG671" s="169"/>
      <c r="AH671" s="169"/>
      <c r="AI671" s="169"/>
      <c r="AJ671" s="169"/>
      <c r="AK671" s="169"/>
      <c r="AL671" s="169"/>
      <c r="AM671" s="169"/>
      <c r="AN671" s="169"/>
      <c r="AO671" s="169"/>
      <c r="AP671" s="169"/>
      <c r="AQ671" s="169"/>
      <c r="AR671" s="169"/>
      <c r="AS671" s="169"/>
      <c r="AT671" s="169"/>
      <c r="AU671" s="169"/>
      <c r="AV671" s="169"/>
      <c r="AW671" s="169"/>
      <c r="AX671" s="169"/>
      <c r="AY671" s="169"/>
      <c r="AZ671" s="169"/>
      <c r="BA671" s="169"/>
      <c r="BB671" s="169"/>
      <c r="BC671" s="169"/>
      <c r="BD671" s="169"/>
      <c r="BE671" s="169"/>
      <c r="BF671" s="169"/>
      <c r="BG671" s="169"/>
      <c r="BH671" s="169"/>
      <c r="BI671" s="169"/>
      <c r="BJ671" s="169"/>
      <c r="BK671" s="169"/>
      <c r="BL671" s="169"/>
      <c r="BM671" s="169"/>
      <c r="BN671" s="169"/>
      <c r="BO671" s="169"/>
      <c r="BP671" s="169"/>
      <c r="BQ671" s="169"/>
      <c r="BR671" s="169"/>
      <c r="BS671" s="169"/>
      <c r="BT671" s="169"/>
      <c r="BU671" s="169"/>
      <c r="BV671" s="169"/>
      <c r="BW671" s="169"/>
      <c r="BX671" s="169"/>
      <c r="BY671" s="169"/>
      <c r="BZ671" s="169"/>
      <c r="CA671" s="169"/>
      <c r="CB671" s="169"/>
      <c r="CC671" s="169"/>
      <c r="CD671" s="169"/>
      <c r="CE671" s="169"/>
      <c r="CF671" s="169"/>
      <c r="CG671" s="169"/>
      <c r="CH671" s="169"/>
      <c r="CI671" s="169"/>
      <c r="CJ671" s="169"/>
      <c r="CK671" s="169"/>
      <c r="CL671" s="169"/>
      <c r="CM671" s="169"/>
      <c r="CN671" s="169"/>
      <c r="CO671" s="169"/>
      <c r="CP671" s="169"/>
      <c r="CQ671" s="169"/>
      <c r="CR671" s="169"/>
      <c r="CS671" s="169"/>
      <c r="CT671" s="169"/>
      <c r="CU671" s="169"/>
      <c r="CV671" s="169"/>
      <c r="CW671" s="169"/>
      <c r="CX671" s="169"/>
      <c r="CY671" s="169"/>
      <c r="CZ671" s="169"/>
      <c r="DA671" s="169"/>
      <c r="DB671" s="169"/>
      <c r="DC671" s="169"/>
      <c r="DD671" s="169"/>
      <c r="DE671" s="169"/>
      <c r="DF671" s="169"/>
      <c r="DG671" s="169"/>
      <c r="DH671" s="169"/>
      <c r="DI671" s="169"/>
      <c r="DJ671" s="169"/>
      <c r="DK671" s="169"/>
      <c r="DL671" s="169"/>
      <c r="DM671" s="169"/>
      <c r="DN671" s="169"/>
      <c r="DO671" s="169"/>
      <c r="DP671" s="169"/>
      <c r="DQ671" s="169"/>
      <c r="DR671" s="169"/>
      <c r="DS671" s="169"/>
      <c r="DT671" s="169"/>
      <c r="DU671" s="169"/>
      <c r="DV671" s="169"/>
      <c r="DW671" s="169"/>
      <c r="DX671" s="169"/>
      <c r="DY671" s="169"/>
      <c r="DZ671" s="169"/>
      <c r="EA671" s="169"/>
      <c r="EB671" s="169"/>
      <c r="EC671" s="169"/>
      <c r="ED671" s="169"/>
      <c r="EE671" s="169"/>
      <c r="EF671" s="169"/>
      <c r="EG671" s="169"/>
      <c r="EH671" s="169"/>
      <c r="EI671" s="169"/>
      <c r="EJ671" s="169"/>
      <c r="EK671" s="169"/>
      <c r="EL671" s="169"/>
      <c r="EM671" s="169"/>
      <c r="EN671" s="169"/>
      <c r="EO671" s="169"/>
      <c r="EP671" s="169"/>
      <c r="EQ671" s="169"/>
    </row>
    <row r="672" spans="1:148" s="127" customFormat="1" ht="33.75" x14ac:dyDescent="0.25">
      <c r="A672" s="107" t="s">
        <v>101</v>
      </c>
      <c r="B672" s="136" t="s">
        <v>101</v>
      </c>
      <c r="C672" s="137" t="s">
        <v>122</v>
      </c>
      <c r="D672" s="110">
        <v>254725473</v>
      </c>
      <c r="E672" s="113">
        <v>56189697269</v>
      </c>
      <c r="F672" s="178" t="s">
        <v>1270</v>
      </c>
      <c r="G672" s="108" t="s">
        <v>101</v>
      </c>
      <c r="H672" s="129" t="s">
        <v>1271</v>
      </c>
      <c r="I672" s="107">
        <v>2310000</v>
      </c>
      <c r="J672" s="178" t="s">
        <v>1272</v>
      </c>
      <c r="K672" s="107">
        <v>1</v>
      </c>
      <c r="L672" s="178"/>
      <c r="M672" s="164"/>
      <c r="N672" s="169"/>
      <c r="O672" s="169"/>
      <c r="P672" s="169"/>
      <c r="Q672" s="169"/>
      <c r="R672" s="169"/>
      <c r="S672" s="169"/>
      <c r="T672" s="169"/>
      <c r="U672" s="169"/>
      <c r="V672" s="169"/>
      <c r="W672" s="169"/>
      <c r="X672" s="169"/>
      <c r="Y672" s="169"/>
      <c r="Z672" s="169"/>
      <c r="AA672" s="169"/>
      <c r="AB672" s="169"/>
      <c r="AC672" s="169"/>
      <c r="AD672" s="169"/>
      <c r="AE672" s="169"/>
      <c r="AF672" s="169"/>
      <c r="AG672" s="169"/>
      <c r="AH672" s="169"/>
      <c r="AI672" s="169"/>
      <c r="AJ672" s="169"/>
      <c r="AK672" s="169"/>
      <c r="AL672" s="169"/>
      <c r="AM672" s="169"/>
      <c r="AN672" s="169"/>
      <c r="AO672" s="169"/>
      <c r="AP672" s="169"/>
      <c r="AQ672" s="169"/>
      <c r="AR672" s="169"/>
      <c r="AS672" s="169"/>
      <c r="AT672" s="169"/>
      <c r="AU672" s="169"/>
      <c r="AV672" s="169"/>
      <c r="AW672" s="169"/>
      <c r="AX672" s="169"/>
      <c r="AY672" s="169"/>
      <c r="AZ672" s="169"/>
      <c r="BA672" s="169"/>
      <c r="BB672" s="169"/>
      <c r="BC672" s="169"/>
      <c r="BD672" s="169"/>
      <c r="BE672" s="169"/>
      <c r="BF672" s="169"/>
      <c r="BG672" s="169"/>
      <c r="BH672" s="169"/>
      <c r="BI672" s="169"/>
      <c r="BJ672" s="169"/>
      <c r="BK672" s="169"/>
      <c r="BL672" s="169"/>
      <c r="BM672" s="169"/>
      <c r="BN672" s="169"/>
      <c r="BO672" s="169"/>
      <c r="BP672" s="169"/>
      <c r="BQ672" s="169"/>
      <c r="BR672" s="169"/>
      <c r="BS672" s="169"/>
      <c r="BT672" s="169"/>
      <c r="BU672" s="169"/>
      <c r="BV672" s="169"/>
      <c r="BW672" s="169"/>
      <c r="BX672" s="169"/>
      <c r="BY672" s="169"/>
      <c r="BZ672" s="169"/>
      <c r="CA672" s="169"/>
      <c r="CB672" s="169"/>
      <c r="CC672" s="169"/>
      <c r="CD672" s="169"/>
      <c r="CE672" s="169"/>
      <c r="CF672" s="169"/>
      <c r="CG672" s="169"/>
      <c r="CH672" s="169"/>
      <c r="CI672" s="169"/>
      <c r="CJ672" s="169"/>
      <c r="CK672" s="169"/>
      <c r="CL672" s="169"/>
      <c r="CM672" s="169"/>
      <c r="CN672" s="169"/>
      <c r="CO672" s="169"/>
      <c r="CP672" s="169"/>
      <c r="CQ672" s="169"/>
      <c r="CR672" s="169"/>
      <c r="CS672" s="169"/>
      <c r="CT672" s="169"/>
      <c r="CU672" s="169"/>
      <c r="CV672" s="169"/>
      <c r="CW672" s="169"/>
      <c r="CX672" s="169"/>
      <c r="CY672" s="169"/>
      <c r="CZ672" s="169"/>
      <c r="DA672" s="169"/>
      <c r="DB672" s="169"/>
      <c r="DC672" s="169"/>
      <c r="DD672" s="169"/>
      <c r="DE672" s="169"/>
      <c r="DF672" s="169"/>
      <c r="DG672" s="169"/>
      <c r="DH672" s="169"/>
      <c r="DI672" s="169"/>
      <c r="DJ672" s="169"/>
      <c r="DK672" s="169"/>
      <c r="DL672" s="169"/>
      <c r="DM672" s="169"/>
      <c r="DN672" s="169"/>
      <c r="DO672" s="169"/>
      <c r="DP672" s="169"/>
      <c r="DQ672" s="169"/>
      <c r="DR672" s="169"/>
      <c r="DS672" s="169"/>
      <c r="DT672" s="169"/>
      <c r="DU672" s="169"/>
      <c r="DV672" s="169"/>
      <c r="DW672" s="169"/>
      <c r="DX672" s="169"/>
      <c r="DY672" s="169"/>
      <c r="DZ672" s="169"/>
      <c r="EA672" s="169"/>
      <c r="EB672" s="169"/>
      <c r="EC672" s="169"/>
      <c r="ED672" s="169"/>
      <c r="EE672" s="169"/>
      <c r="EF672" s="169"/>
      <c r="EG672" s="169"/>
      <c r="EH672" s="169"/>
      <c r="EI672" s="169"/>
      <c r="EJ672" s="169"/>
      <c r="EK672" s="169"/>
      <c r="EL672" s="169"/>
      <c r="EM672" s="169"/>
      <c r="EN672" s="169"/>
      <c r="EO672" s="169"/>
      <c r="EP672" s="169"/>
      <c r="EQ672" s="169"/>
    </row>
    <row r="673" spans="1:147" s="127" customFormat="1" ht="33.75" x14ac:dyDescent="0.25">
      <c r="A673" s="107" t="s">
        <v>101</v>
      </c>
      <c r="B673" s="136" t="s">
        <v>101</v>
      </c>
      <c r="C673" s="111" t="s">
        <v>122</v>
      </c>
      <c r="D673" s="110">
        <v>254825486</v>
      </c>
      <c r="E673" s="113">
        <v>89872647835</v>
      </c>
      <c r="F673" s="138" t="s">
        <v>1288</v>
      </c>
      <c r="G673" s="138" t="s">
        <v>101</v>
      </c>
      <c r="H673" s="129" t="s">
        <v>1289</v>
      </c>
      <c r="I673" s="107">
        <v>2310000</v>
      </c>
      <c r="J673" s="138" t="s">
        <v>1272</v>
      </c>
      <c r="K673" s="107">
        <v>1</v>
      </c>
      <c r="L673" s="114"/>
      <c r="M673" s="164"/>
    </row>
    <row r="674" spans="1:147" s="127" customFormat="1" ht="22.5" customHeight="1" x14ac:dyDescent="0.25">
      <c r="A674" s="107" t="s">
        <v>101</v>
      </c>
      <c r="B674" s="136" t="s">
        <v>101</v>
      </c>
      <c r="C674" s="137" t="s">
        <v>122</v>
      </c>
      <c r="D674" s="113">
        <v>339633964</v>
      </c>
      <c r="E674" s="113">
        <v>55756323704</v>
      </c>
      <c r="F674" s="108" t="s">
        <v>1294</v>
      </c>
      <c r="G674" s="108" t="s">
        <v>101</v>
      </c>
      <c r="H674" s="108" t="s">
        <v>1295</v>
      </c>
      <c r="I674" s="107">
        <v>2310000</v>
      </c>
      <c r="J674" s="108" t="s">
        <v>1293</v>
      </c>
      <c r="K674" s="107">
        <v>1</v>
      </c>
      <c r="L674" s="114"/>
      <c r="M674" s="164"/>
    </row>
    <row r="675" spans="1:147" s="127" customFormat="1" ht="22.5" customHeight="1" x14ac:dyDescent="0.25">
      <c r="A675" s="107" t="s">
        <v>101</v>
      </c>
      <c r="B675" s="136" t="s">
        <v>101</v>
      </c>
      <c r="C675" s="137" t="s">
        <v>122</v>
      </c>
      <c r="D675" s="113">
        <v>339733977</v>
      </c>
      <c r="E675" s="113" t="s">
        <v>1290</v>
      </c>
      <c r="F675" s="108" t="s">
        <v>1291</v>
      </c>
      <c r="G675" s="108" t="s">
        <v>101</v>
      </c>
      <c r="H675" s="108" t="s">
        <v>1292</v>
      </c>
      <c r="I675" s="107">
        <v>2310000</v>
      </c>
      <c r="J675" s="108" t="s">
        <v>1293</v>
      </c>
      <c r="K675" s="107">
        <v>1</v>
      </c>
      <c r="L675" s="114"/>
      <c r="M675" s="164"/>
    </row>
    <row r="676" spans="1:147" s="127" customFormat="1" ht="33.75" x14ac:dyDescent="0.25">
      <c r="A676" s="107" t="s">
        <v>101</v>
      </c>
      <c r="B676" s="136" t="s">
        <v>101</v>
      </c>
      <c r="C676" s="137" t="s">
        <v>122</v>
      </c>
      <c r="D676" s="110">
        <v>340234024</v>
      </c>
      <c r="E676" s="110">
        <v>86883069743</v>
      </c>
      <c r="F676" s="134" t="s">
        <v>1286</v>
      </c>
      <c r="G676" s="134" t="s">
        <v>1049</v>
      </c>
      <c r="H676" s="134" t="s">
        <v>1287</v>
      </c>
      <c r="I676" s="107">
        <v>2360000</v>
      </c>
      <c r="J676" s="134" t="s">
        <v>116</v>
      </c>
      <c r="K676" s="118">
        <v>1</v>
      </c>
      <c r="L676" s="118"/>
      <c r="M676" s="226"/>
    </row>
    <row r="677" spans="1:147" s="127" customFormat="1" ht="33.75" x14ac:dyDescent="0.25">
      <c r="A677" s="107" t="s">
        <v>101</v>
      </c>
      <c r="B677" s="136" t="s">
        <v>101</v>
      </c>
      <c r="C677" s="137" t="s">
        <v>122</v>
      </c>
      <c r="D677" s="113" t="s">
        <v>1051</v>
      </c>
      <c r="E677" s="113" t="s">
        <v>1052</v>
      </c>
      <c r="F677" s="108" t="s">
        <v>1053</v>
      </c>
      <c r="G677" s="108" t="s">
        <v>101</v>
      </c>
      <c r="H677" s="129" t="s">
        <v>1054</v>
      </c>
      <c r="I677" s="107">
        <v>2310000</v>
      </c>
      <c r="J677" s="108" t="s">
        <v>115</v>
      </c>
      <c r="K677" s="107">
        <v>1</v>
      </c>
      <c r="L677" s="114"/>
      <c r="M677" s="164"/>
    </row>
    <row r="678" spans="1:147" s="127" customFormat="1" ht="33.75" x14ac:dyDescent="0.25">
      <c r="A678" s="107" t="s">
        <v>101</v>
      </c>
      <c r="B678" s="136" t="s">
        <v>101</v>
      </c>
      <c r="C678" s="137" t="s">
        <v>122</v>
      </c>
      <c r="D678" s="113" t="s">
        <v>1059</v>
      </c>
      <c r="E678" s="113" t="s">
        <v>1060</v>
      </c>
      <c r="F678" s="108" t="s">
        <v>1061</v>
      </c>
      <c r="G678" s="108" t="s">
        <v>101</v>
      </c>
      <c r="H678" s="129" t="s">
        <v>1062</v>
      </c>
      <c r="I678" s="107">
        <v>2310000</v>
      </c>
      <c r="J678" s="108" t="s">
        <v>115</v>
      </c>
      <c r="K678" s="107">
        <v>1</v>
      </c>
      <c r="L678" s="114"/>
      <c r="M678" s="164"/>
    </row>
    <row r="679" spans="1:147" s="127" customFormat="1" ht="22.5" customHeight="1" x14ac:dyDescent="0.25">
      <c r="A679" s="107" t="s">
        <v>101</v>
      </c>
      <c r="B679" s="136" t="s">
        <v>101</v>
      </c>
      <c r="C679" s="137" t="s">
        <v>122</v>
      </c>
      <c r="D679" s="113" t="s">
        <v>1055</v>
      </c>
      <c r="E679" s="113" t="s">
        <v>1056</v>
      </c>
      <c r="F679" s="108" t="s">
        <v>1057</v>
      </c>
      <c r="G679" s="108" t="s">
        <v>101</v>
      </c>
      <c r="H679" s="129" t="s">
        <v>1058</v>
      </c>
      <c r="I679" s="107">
        <v>2310000</v>
      </c>
      <c r="J679" s="108" t="s">
        <v>115</v>
      </c>
      <c r="K679" s="107">
        <v>1</v>
      </c>
      <c r="L679" s="114"/>
      <c r="M679" s="164"/>
    </row>
    <row r="680" spans="1:147" s="127" customFormat="1" ht="33.75" x14ac:dyDescent="0.25">
      <c r="A680" s="107" t="s">
        <v>101</v>
      </c>
      <c r="B680" s="136" t="s">
        <v>101</v>
      </c>
      <c r="C680" s="137" t="s">
        <v>122</v>
      </c>
      <c r="D680" s="110" t="s">
        <v>1303</v>
      </c>
      <c r="E680" s="113">
        <v>26840302965</v>
      </c>
      <c r="F680" s="178" t="s">
        <v>1304</v>
      </c>
      <c r="G680" s="108" t="s">
        <v>101</v>
      </c>
      <c r="H680" s="129" t="s">
        <v>1305</v>
      </c>
      <c r="I680" s="107">
        <v>2310000</v>
      </c>
      <c r="J680" s="178" t="s">
        <v>1269</v>
      </c>
      <c r="K680" s="107">
        <v>1</v>
      </c>
      <c r="L680" s="178"/>
      <c r="M680" s="164"/>
      <c r="N680" s="169"/>
      <c r="O680" s="169"/>
      <c r="P680" s="169"/>
      <c r="Q680" s="169"/>
      <c r="R680" s="169"/>
      <c r="S680" s="169"/>
      <c r="T680" s="169"/>
      <c r="U680" s="169"/>
      <c r="V680" s="169"/>
      <c r="W680" s="169"/>
      <c r="X680" s="169"/>
      <c r="Y680" s="169"/>
      <c r="Z680" s="169"/>
      <c r="AA680" s="169"/>
      <c r="AB680" s="169"/>
      <c r="AC680" s="169"/>
      <c r="AD680" s="169"/>
      <c r="AE680" s="169"/>
      <c r="AF680" s="169"/>
      <c r="AG680" s="169"/>
      <c r="AH680" s="169"/>
      <c r="AI680" s="169"/>
      <c r="AJ680" s="169"/>
      <c r="AK680" s="169"/>
      <c r="AL680" s="169"/>
      <c r="AM680" s="169"/>
      <c r="AN680" s="169"/>
      <c r="AO680" s="169"/>
      <c r="AP680" s="169"/>
      <c r="AQ680" s="169"/>
      <c r="AR680" s="169"/>
      <c r="AS680" s="169"/>
      <c r="AT680" s="169"/>
      <c r="AU680" s="169"/>
      <c r="AV680" s="169"/>
      <c r="AW680" s="169"/>
      <c r="AX680" s="169"/>
      <c r="AY680" s="169"/>
      <c r="AZ680" s="169"/>
      <c r="BA680" s="169"/>
      <c r="BB680" s="169"/>
      <c r="BC680" s="169"/>
      <c r="BD680" s="169"/>
      <c r="BE680" s="169"/>
      <c r="BF680" s="169"/>
      <c r="BG680" s="169"/>
      <c r="BH680" s="169"/>
      <c r="BI680" s="169"/>
      <c r="BJ680" s="169"/>
      <c r="BK680" s="169"/>
      <c r="BL680" s="169"/>
      <c r="BM680" s="169"/>
      <c r="BN680" s="169"/>
      <c r="BO680" s="169"/>
      <c r="BP680" s="169"/>
      <c r="BQ680" s="169"/>
      <c r="BR680" s="169"/>
      <c r="BS680" s="169"/>
      <c r="BT680" s="169"/>
      <c r="BU680" s="169"/>
      <c r="BV680" s="169"/>
      <c r="BW680" s="169"/>
      <c r="BX680" s="169"/>
      <c r="BY680" s="169"/>
      <c r="BZ680" s="169"/>
      <c r="CA680" s="169"/>
      <c r="CB680" s="169"/>
      <c r="CC680" s="169"/>
      <c r="CD680" s="169"/>
      <c r="CE680" s="169"/>
      <c r="CF680" s="169"/>
      <c r="CG680" s="169"/>
      <c r="CH680" s="169"/>
      <c r="CI680" s="169"/>
      <c r="CJ680" s="169"/>
      <c r="CK680" s="169"/>
      <c r="CL680" s="169"/>
      <c r="CM680" s="169"/>
      <c r="CN680" s="169"/>
      <c r="CO680" s="169"/>
      <c r="CP680" s="169"/>
      <c r="CQ680" s="169"/>
      <c r="CR680" s="169"/>
      <c r="CS680" s="169"/>
      <c r="CT680" s="169"/>
      <c r="CU680" s="169"/>
      <c r="CV680" s="169"/>
      <c r="CW680" s="169"/>
      <c r="CX680" s="169"/>
      <c r="CY680" s="169"/>
      <c r="CZ680" s="169"/>
      <c r="DA680" s="169"/>
      <c r="DB680" s="169"/>
      <c r="DC680" s="169"/>
      <c r="DD680" s="169"/>
      <c r="DE680" s="169"/>
      <c r="DF680" s="169"/>
      <c r="DG680" s="169"/>
      <c r="DH680" s="169"/>
      <c r="DI680" s="169"/>
      <c r="DJ680" s="169"/>
      <c r="DK680" s="169"/>
      <c r="DL680" s="169"/>
      <c r="DM680" s="169"/>
      <c r="DN680" s="169"/>
      <c r="DO680" s="169"/>
      <c r="DP680" s="169"/>
      <c r="DQ680" s="169"/>
      <c r="DR680" s="169"/>
      <c r="DS680" s="169"/>
      <c r="DT680" s="169"/>
      <c r="DU680" s="169"/>
      <c r="DV680" s="169"/>
      <c r="DW680" s="169"/>
      <c r="DX680" s="169"/>
      <c r="DY680" s="169"/>
      <c r="DZ680" s="169"/>
      <c r="EA680" s="169"/>
      <c r="EB680" s="169"/>
      <c r="EC680" s="169"/>
      <c r="ED680" s="169"/>
      <c r="EE680" s="169"/>
      <c r="EF680" s="169"/>
      <c r="EG680" s="169"/>
      <c r="EH680" s="169"/>
      <c r="EI680" s="169"/>
      <c r="EJ680" s="169"/>
      <c r="EK680" s="169"/>
      <c r="EL680" s="169"/>
      <c r="EM680" s="169"/>
      <c r="EN680" s="169"/>
      <c r="EO680" s="169"/>
      <c r="EP680" s="169"/>
      <c r="EQ680" s="169"/>
    </row>
    <row r="681" spans="1:147" s="127" customFormat="1" ht="22.5" x14ac:dyDescent="0.25">
      <c r="A681" s="107" t="s">
        <v>101</v>
      </c>
      <c r="B681" s="136" t="s">
        <v>101</v>
      </c>
      <c r="C681" s="137" t="s">
        <v>122</v>
      </c>
      <c r="D681" s="113" t="s">
        <v>1265</v>
      </c>
      <c r="E681" s="113" t="s">
        <v>1266</v>
      </c>
      <c r="F681" s="178" t="s">
        <v>1267</v>
      </c>
      <c r="G681" s="108" t="s">
        <v>101</v>
      </c>
      <c r="H681" s="129" t="s">
        <v>1268</v>
      </c>
      <c r="I681" s="107">
        <v>2310000</v>
      </c>
      <c r="J681" s="178" t="s">
        <v>1269</v>
      </c>
      <c r="K681" s="107">
        <v>1</v>
      </c>
      <c r="L681" s="178"/>
      <c r="M681" s="164"/>
      <c r="N681" s="169"/>
      <c r="O681" s="169"/>
      <c r="P681" s="169"/>
      <c r="Q681" s="169"/>
      <c r="R681" s="169"/>
      <c r="S681" s="169"/>
      <c r="T681" s="169"/>
      <c r="U681" s="169"/>
      <c r="V681" s="169"/>
      <c r="W681" s="169"/>
      <c r="X681" s="169"/>
      <c r="Y681" s="169"/>
      <c r="Z681" s="169"/>
      <c r="AA681" s="169"/>
      <c r="AB681" s="169"/>
      <c r="AC681" s="169"/>
      <c r="AD681" s="169"/>
      <c r="AE681" s="169"/>
      <c r="AF681" s="169"/>
      <c r="AG681" s="169"/>
      <c r="AH681" s="169"/>
      <c r="AI681" s="169"/>
      <c r="AJ681" s="169"/>
      <c r="AK681" s="169"/>
      <c r="AL681" s="169"/>
      <c r="AM681" s="169"/>
      <c r="AN681" s="169"/>
      <c r="AO681" s="169"/>
      <c r="AP681" s="169"/>
      <c r="AQ681" s="169"/>
      <c r="AR681" s="169"/>
      <c r="AS681" s="169"/>
      <c r="AT681" s="169"/>
      <c r="AU681" s="169"/>
      <c r="AV681" s="169"/>
      <c r="AW681" s="169"/>
      <c r="AX681" s="169"/>
      <c r="AY681" s="169"/>
      <c r="AZ681" s="169"/>
      <c r="BA681" s="169"/>
      <c r="BB681" s="169"/>
      <c r="BC681" s="169"/>
      <c r="BD681" s="169"/>
      <c r="BE681" s="169"/>
      <c r="BF681" s="169"/>
      <c r="BG681" s="169"/>
      <c r="BH681" s="169"/>
      <c r="BI681" s="169"/>
      <c r="BJ681" s="169"/>
      <c r="BK681" s="169"/>
      <c r="BL681" s="169"/>
      <c r="BM681" s="169"/>
      <c r="BN681" s="169"/>
      <c r="BO681" s="169"/>
      <c r="BP681" s="169"/>
      <c r="BQ681" s="169"/>
      <c r="BR681" s="169"/>
      <c r="BS681" s="169"/>
      <c r="BT681" s="169"/>
      <c r="BU681" s="169"/>
      <c r="BV681" s="169"/>
      <c r="BW681" s="169"/>
      <c r="BX681" s="169"/>
      <c r="BY681" s="169"/>
      <c r="BZ681" s="169"/>
      <c r="CA681" s="169"/>
      <c r="CB681" s="169"/>
      <c r="CC681" s="169"/>
      <c r="CD681" s="169"/>
      <c r="CE681" s="169"/>
      <c r="CF681" s="169"/>
      <c r="CG681" s="169"/>
      <c r="CH681" s="169"/>
      <c r="CI681" s="169"/>
      <c r="CJ681" s="169"/>
      <c r="CK681" s="169"/>
      <c r="CL681" s="169"/>
      <c r="CM681" s="169"/>
      <c r="CN681" s="169"/>
      <c r="CO681" s="169"/>
      <c r="CP681" s="169"/>
      <c r="CQ681" s="169"/>
      <c r="CR681" s="169"/>
      <c r="CS681" s="169"/>
      <c r="CT681" s="169"/>
      <c r="CU681" s="169"/>
      <c r="CV681" s="169"/>
      <c r="CW681" s="169"/>
      <c r="CX681" s="169"/>
      <c r="CY681" s="169"/>
      <c r="CZ681" s="169"/>
      <c r="DA681" s="169"/>
      <c r="DB681" s="169"/>
      <c r="DC681" s="169"/>
      <c r="DD681" s="169"/>
      <c r="DE681" s="169"/>
      <c r="DF681" s="169"/>
      <c r="DG681" s="169"/>
      <c r="DH681" s="169"/>
      <c r="DI681" s="169"/>
      <c r="DJ681" s="169"/>
      <c r="DK681" s="169"/>
      <c r="DL681" s="169"/>
      <c r="DM681" s="169"/>
      <c r="DN681" s="169"/>
      <c r="DO681" s="169"/>
      <c r="DP681" s="169"/>
      <c r="DQ681" s="169"/>
      <c r="DR681" s="169"/>
      <c r="DS681" s="169"/>
      <c r="DT681" s="169"/>
      <c r="DU681" s="169"/>
      <c r="DV681" s="169"/>
      <c r="DW681" s="169"/>
      <c r="DX681" s="169"/>
      <c r="DY681" s="169"/>
      <c r="DZ681" s="169"/>
      <c r="EA681" s="169"/>
      <c r="EB681" s="169"/>
      <c r="EC681" s="169"/>
      <c r="ED681" s="169"/>
      <c r="EE681" s="169"/>
      <c r="EF681" s="169"/>
      <c r="EG681" s="169"/>
      <c r="EH681" s="169"/>
      <c r="EI681" s="169"/>
      <c r="EJ681" s="169"/>
      <c r="EK681" s="169"/>
      <c r="EL681" s="169"/>
      <c r="EM681" s="169"/>
      <c r="EN681" s="169"/>
      <c r="EO681" s="169"/>
      <c r="EP681" s="169"/>
      <c r="EQ681" s="169"/>
    </row>
    <row r="682" spans="1:147" s="127" customFormat="1" ht="78.75" x14ac:dyDescent="0.25">
      <c r="A682" s="107" t="s">
        <v>101</v>
      </c>
      <c r="B682" s="136" t="s">
        <v>101</v>
      </c>
      <c r="C682" s="137" t="s">
        <v>122</v>
      </c>
      <c r="D682" s="110" t="s">
        <v>1273</v>
      </c>
      <c r="E682" s="113" t="s">
        <v>1274</v>
      </c>
      <c r="F682" s="178" t="s">
        <v>1275</v>
      </c>
      <c r="G682" s="108" t="s">
        <v>101</v>
      </c>
      <c r="H682" s="129" t="s">
        <v>1276</v>
      </c>
      <c r="I682" s="107">
        <v>2310000</v>
      </c>
      <c r="J682" s="178" t="s">
        <v>1016</v>
      </c>
      <c r="K682" s="107">
        <v>1</v>
      </c>
      <c r="L682" s="178"/>
      <c r="M682" s="164"/>
      <c r="N682" s="169"/>
      <c r="O682" s="169"/>
      <c r="P682" s="169"/>
      <c r="Q682" s="169"/>
      <c r="R682" s="169"/>
      <c r="S682" s="169"/>
      <c r="T682" s="169"/>
      <c r="U682" s="169"/>
      <c r="V682" s="169"/>
      <c r="W682" s="169"/>
      <c r="X682" s="169"/>
      <c r="Y682" s="169"/>
      <c r="Z682" s="169"/>
      <c r="AA682" s="169"/>
      <c r="AB682" s="169"/>
      <c r="AC682" s="169"/>
      <c r="AD682" s="169"/>
      <c r="AE682" s="169"/>
      <c r="AF682" s="169"/>
      <c r="AG682" s="169"/>
      <c r="AH682" s="169"/>
      <c r="AI682" s="169"/>
      <c r="AJ682" s="169"/>
      <c r="AK682" s="169"/>
      <c r="AL682" s="169"/>
      <c r="AM682" s="169"/>
      <c r="AN682" s="169"/>
      <c r="AO682" s="169"/>
      <c r="AP682" s="169"/>
      <c r="AQ682" s="169"/>
      <c r="AR682" s="169"/>
      <c r="AS682" s="169"/>
      <c r="AT682" s="169"/>
      <c r="AU682" s="169"/>
      <c r="AV682" s="169"/>
      <c r="AW682" s="169"/>
      <c r="AX682" s="169"/>
      <c r="AY682" s="169"/>
      <c r="AZ682" s="169"/>
      <c r="BA682" s="169"/>
      <c r="BB682" s="169"/>
      <c r="BC682" s="169"/>
      <c r="BD682" s="169"/>
      <c r="BE682" s="169"/>
      <c r="BF682" s="169"/>
      <c r="BG682" s="169"/>
      <c r="BH682" s="169"/>
      <c r="BI682" s="169"/>
      <c r="BJ682" s="169"/>
      <c r="BK682" s="169"/>
      <c r="BL682" s="169"/>
      <c r="BM682" s="169"/>
      <c r="BN682" s="169"/>
      <c r="BO682" s="169"/>
      <c r="BP682" s="169"/>
      <c r="BQ682" s="169"/>
      <c r="BR682" s="169"/>
      <c r="BS682" s="169"/>
      <c r="BT682" s="169"/>
      <c r="BU682" s="169"/>
      <c r="BV682" s="169"/>
      <c r="BW682" s="169"/>
      <c r="BX682" s="169"/>
      <c r="BY682" s="169"/>
      <c r="BZ682" s="169"/>
      <c r="CA682" s="169"/>
      <c r="CB682" s="169"/>
      <c r="CC682" s="169"/>
      <c r="CD682" s="169"/>
      <c r="CE682" s="169"/>
      <c r="CF682" s="169"/>
      <c r="CG682" s="169"/>
      <c r="CH682" s="169"/>
      <c r="CI682" s="169"/>
      <c r="CJ682" s="169"/>
      <c r="CK682" s="169"/>
      <c r="CL682" s="169"/>
      <c r="CM682" s="169"/>
      <c r="CN682" s="169"/>
      <c r="CO682" s="169"/>
      <c r="CP682" s="169"/>
      <c r="CQ682" s="169"/>
      <c r="CR682" s="169"/>
      <c r="CS682" s="169"/>
      <c r="CT682" s="169"/>
      <c r="CU682" s="169"/>
      <c r="CV682" s="169"/>
      <c r="CW682" s="169"/>
      <c r="CX682" s="169"/>
      <c r="CY682" s="169"/>
      <c r="CZ682" s="169"/>
      <c r="DA682" s="169"/>
      <c r="DB682" s="169"/>
      <c r="DC682" s="169"/>
      <c r="DD682" s="169"/>
      <c r="DE682" s="169"/>
      <c r="DF682" s="169"/>
      <c r="DG682" s="169"/>
      <c r="DH682" s="169"/>
      <c r="DI682" s="169"/>
      <c r="DJ682" s="169"/>
      <c r="DK682" s="169"/>
      <c r="DL682" s="169"/>
      <c r="DM682" s="169"/>
      <c r="DN682" s="169"/>
      <c r="DO682" s="169"/>
      <c r="DP682" s="169"/>
      <c r="DQ682" s="169"/>
      <c r="DR682" s="169"/>
      <c r="DS682" s="169"/>
      <c r="DT682" s="169"/>
      <c r="DU682" s="169"/>
      <c r="DV682" s="169"/>
      <c r="DW682" s="169"/>
      <c r="DX682" s="169"/>
      <c r="DY682" s="169"/>
      <c r="DZ682" s="169"/>
      <c r="EA682" s="169"/>
      <c r="EB682" s="169"/>
      <c r="EC682" s="169"/>
      <c r="ED682" s="169"/>
      <c r="EE682" s="169"/>
      <c r="EF682" s="169"/>
      <c r="EG682" s="169"/>
      <c r="EH682" s="169"/>
      <c r="EI682" s="169"/>
      <c r="EJ682" s="169"/>
      <c r="EK682" s="169"/>
      <c r="EL682" s="169"/>
      <c r="EM682" s="169"/>
      <c r="EN682" s="169"/>
      <c r="EO682" s="169"/>
      <c r="EP682" s="169"/>
      <c r="EQ682" s="169"/>
    </row>
    <row r="683" spans="1:147" s="127" customFormat="1" ht="78.75" x14ac:dyDescent="0.25">
      <c r="A683" s="107" t="s">
        <v>101</v>
      </c>
      <c r="B683" s="136" t="s">
        <v>101</v>
      </c>
      <c r="C683" s="137" t="s">
        <v>122</v>
      </c>
      <c r="D683" s="110" t="s">
        <v>1083</v>
      </c>
      <c r="E683" s="113" t="s">
        <v>1084</v>
      </c>
      <c r="F683" s="178" t="s">
        <v>1085</v>
      </c>
      <c r="G683" s="108" t="s">
        <v>101</v>
      </c>
      <c r="H683" s="129" t="s">
        <v>1086</v>
      </c>
      <c r="I683" s="107">
        <v>2310000</v>
      </c>
      <c r="J683" s="178" t="s">
        <v>1016</v>
      </c>
      <c r="K683" s="107">
        <v>1</v>
      </c>
      <c r="L683" s="178"/>
      <c r="M683" s="164"/>
      <c r="N683" s="169"/>
      <c r="O683" s="169"/>
      <c r="P683" s="169"/>
      <c r="Q683" s="169"/>
      <c r="R683" s="169"/>
      <c r="S683" s="169"/>
      <c r="T683" s="169"/>
      <c r="U683" s="169"/>
      <c r="V683" s="169"/>
      <c r="W683" s="169"/>
      <c r="X683" s="169"/>
      <c r="Y683" s="169"/>
      <c r="Z683" s="169"/>
      <c r="AA683" s="169"/>
      <c r="AB683" s="169"/>
      <c r="AC683" s="169"/>
      <c r="AD683" s="169"/>
      <c r="AE683" s="169"/>
      <c r="AF683" s="169"/>
      <c r="AG683" s="169"/>
      <c r="AH683" s="169"/>
      <c r="AI683" s="169"/>
      <c r="AJ683" s="169"/>
      <c r="AK683" s="169"/>
      <c r="AL683" s="169"/>
      <c r="AM683" s="169"/>
      <c r="AN683" s="169"/>
      <c r="AO683" s="169"/>
      <c r="AP683" s="169"/>
      <c r="AQ683" s="169"/>
      <c r="AR683" s="169"/>
      <c r="AS683" s="169"/>
      <c r="AT683" s="169"/>
      <c r="AU683" s="169"/>
      <c r="AV683" s="169"/>
      <c r="AW683" s="169"/>
      <c r="AX683" s="169"/>
      <c r="AY683" s="169"/>
      <c r="AZ683" s="169"/>
      <c r="BA683" s="169"/>
      <c r="BB683" s="169"/>
      <c r="BC683" s="169"/>
      <c r="BD683" s="169"/>
      <c r="BE683" s="169"/>
      <c r="BF683" s="169"/>
      <c r="BG683" s="169"/>
      <c r="BH683" s="169"/>
      <c r="BI683" s="169"/>
      <c r="BJ683" s="169"/>
      <c r="BK683" s="169"/>
      <c r="BL683" s="169"/>
      <c r="BM683" s="169"/>
      <c r="BN683" s="169"/>
      <c r="BO683" s="169"/>
      <c r="BP683" s="169"/>
      <c r="BQ683" s="169"/>
      <c r="BR683" s="169"/>
      <c r="BS683" s="169"/>
      <c r="BT683" s="169"/>
      <c r="BU683" s="169"/>
      <c r="BV683" s="169"/>
      <c r="BW683" s="169"/>
      <c r="BX683" s="169"/>
      <c r="BY683" s="169"/>
      <c r="BZ683" s="169"/>
      <c r="CA683" s="169"/>
      <c r="CB683" s="169"/>
      <c r="CC683" s="169"/>
      <c r="CD683" s="169"/>
      <c r="CE683" s="169"/>
      <c r="CF683" s="169"/>
      <c r="CG683" s="169"/>
      <c r="CH683" s="169"/>
      <c r="CI683" s="169"/>
      <c r="CJ683" s="169"/>
      <c r="CK683" s="169"/>
      <c r="CL683" s="169"/>
      <c r="CM683" s="169"/>
      <c r="CN683" s="169"/>
      <c r="CO683" s="169"/>
      <c r="CP683" s="169"/>
      <c r="CQ683" s="169"/>
      <c r="CR683" s="169"/>
      <c r="CS683" s="169"/>
      <c r="CT683" s="169"/>
      <c r="CU683" s="169"/>
      <c r="CV683" s="169"/>
      <c r="CW683" s="169"/>
      <c r="CX683" s="169"/>
      <c r="CY683" s="169"/>
      <c r="CZ683" s="169"/>
      <c r="DA683" s="169"/>
      <c r="DB683" s="169"/>
      <c r="DC683" s="169"/>
      <c r="DD683" s="169"/>
      <c r="DE683" s="169"/>
      <c r="DF683" s="169"/>
      <c r="DG683" s="169"/>
      <c r="DH683" s="169"/>
      <c r="DI683" s="169"/>
      <c r="DJ683" s="169"/>
      <c r="DK683" s="169"/>
      <c r="DL683" s="169"/>
      <c r="DM683" s="169"/>
      <c r="DN683" s="169"/>
      <c r="DO683" s="169"/>
      <c r="DP683" s="169"/>
      <c r="DQ683" s="169"/>
      <c r="DR683" s="169"/>
      <c r="DS683" s="169"/>
      <c r="DT683" s="169"/>
      <c r="DU683" s="169"/>
      <c r="DV683" s="169"/>
      <c r="DW683" s="169"/>
      <c r="DX683" s="169"/>
      <c r="DY683" s="169"/>
      <c r="DZ683" s="169"/>
      <c r="EA683" s="169"/>
      <c r="EB683" s="169"/>
      <c r="EC683" s="169"/>
      <c r="ED683" s="169"/>
      <c r="EE683" s="169"/>
      <c r="EF683" s="169"/>
      <c r="EG683" s="169"/>
      <c r="EH683" s="169"/>
      <c r="EI683" s="169"/>
      <c r="EJ683" s="169"/>
      <c r="EK683" s="169"/>
      <c r="EL683" s="169"/>
      <c r="EM683" s="169"/>
      <c r="EN683" s="169"/>
      <c r="EO683" s="169"/>
      <c r="EP683" s="169"/>
      <c r="EQ683" s="169"/>
    </row>
    <row r="684" spans="1:147" s="127" customFormat="1" ht="33.75" x14ac:dyDescent="0.25">
      <c r="A684" s="107" t="s">
        <v>101</v>
      </c>
      <c r="B684" s="136" t="s">
        <v>101</v>
      </c>
      <c r="C684" s="137" t="s">
        <v>122</v>
      </c>
      <c r="D684" s="113" t="s">
        <v>1012</v>
      </c>
      <c r="E684" s="113" t="s">
        <v>1013</v>
      </c>
      <c r="F684" s="178" t="s">
        <v>1014</v>
      </c>
      <c r="G684" s="108" t="s">
        <v>101</v>
      </c>
      <c r="H684" s="129" t="s">
        <v>1015</v>
      </c>
      <c r="I684" s="107">
        <v>2310000</v>
      </c>
      <c r="J684" s="178" t="s">
        <v>1016</v>
      </c>
      <c r="K684" s="107">
        <v>1</v>
      </c>
      <c r="L684" s="178"/>
      <c r="M684" s="164"/>
      <c r="N684" s="169"/>
      <c r="O684" s="169"/>
      <c r="P684" s="169"/>
      <c r="Q684" s="169"/>
      <c r="R684" s="169"/>
      <c r="S684" s="169"/>
      <c r="T684" s="169"/>
      <c r="U684" s="169"/>
      <c r="V684" s="169"/>
      <c r="W684" s="169"/>
      <c r="X684" s="169"/>
      <c r="Y684" s="169"/>
      <c r="Z684" s="169"/>
      <c r="AA684" s="169"/>
      <c r="AB684" s="169"/>
      <c r="AC684" s="169"/>
      <c r="AD684" s="169"/>
      <c r="AE684" s="169"/>
      <c r="AF684" s="169"/>
      <c r="AG684" s="169"/>
      <c r="AH684" s="169"/>
      <c r="AI684" s="169"/>
      <c r="AJ684" s="169"/>
      <c r="AK684" s="169"/>
      <c r="AL684" s="169"/>
      <c r="AM684" s="169"/>
      <c r="AN684" s="169"/>
      <c r="AO684" s="169"/>
      <c r="AP684" s="169"/>
      <c r="AQ684" s="169"/>
      <c r="AR684" s="169"/>
      <c r="AS684" s="169"/>
      <c r="AT684" s="169"/>
      <c r="AU684" s="169"/>
      <c r="AV684" s="169"/>
      <c r="AW684" s="169"/>
      <c r="AX684" s="169"/>
      <c r="AY684" s="169"/>
      <c r="AZ684" s="169"/>
      <c r="BA684" s="169"/>
      <c r="BB684" s="169"/>
      <c r="BC684" s="169"/>
      <c r="BD684" s="169"/>
      <c r="BE684" s="169"/>
      <c r="BF684" s="169"/>
      <c r="BG684" s="169"/>
      <c r="BH684" s="169"/>
      <c r="BI684" s="169"/>
      <c r="BJ684" s="169"/>
      <c r="BK684" s="169"/>
      <c r="BL684" s="169"/>
      <c r="BM684" s="169"/>
      <c r="BN684" s="169"/>
      <c r="BO684" s="169"/>
      <c r="BP684" s="169"/>
      <c r="BQ684" s="169"/>
      <c r="BR684" s="169"/>
      <c r="BS684" s="169"/>
      <c r="BT684" s="169"/>
      <c r="BU684" s="169"/>
      <c r="BV684" s="169"/>
      <c r="BW684" s="169"/>
      <c r="BX684" s="169"/>
      <c r="BY684" s="169"/>
      <c r="BZ684" s="169"/>
      <c r="CA684" s="169"/>
      <c r="CB684" s="169"/>
      <c r="CC684" s="169"/>
      <c r="CD684" s="169"/>
      <c r="CE684" s="169"/>
      <c r="CF684" s="169"/>
      <c r="CG684" s="169"/>
      <c r="CH684" s="169"/>
      <c r="CI684" s="169"/>
      <c r="CJ684" s="169"/>
      <c r="CK684" s="169"/>
      <c r="CL684" s="169"/>
      <c r="CM684" s="169"/>
      <c r="CN684" s="169"/>
      <c r="CO684" s="169"/>
      <c r="CP684" s="169"/>
      <c r="CQ684" s="169"/>
      <c r="CR684" s="169"/>
      <c r="CS684" s="169"/>
      <c r="CT684" s="169"/>
      <c r="CU684" s="169"/>
      <c r="CV684" s="169"/>
      <c r="CW684" s="169"/>
      <c r="CX684" s="169"/>
      <c r="CY684" s="169"/>
      <c r="CZ684" s="169"/>
      <c r="DA684" s="169"/>
      <c r="DB684" s="169"/>
      <c r="DC684" s="169"/>
      <c r="DD684" s="169"/>
      <c r="DE684" s="169"/>
      <c r="DF684" s="169"/>
      <c r="DG684" s="169"/>
      <c r="DH684" s="169"/>
      <c r="DI684" s="169"/>
      <c r="DJ684" s="169"/>
      <c r="DK684" s="169"/>
      <c r="DL684" s="169"/>
      <c r="DM684" s="169"/>
      <c r="DN684" s="169"/>
      <c r="DO684" s="169"/>
      <c r="DP684" s="169"/>
      <c r="DQ684" s="169"/>
      <c r="DR684" s="169"/>
      <c r="DS684" s="169"/>
      <c r="DT684" s="169"/>
      <c r="DU684" s="169"/>
      <c r="DV684" s="169"/>
      <c r="DW684" s="169"/>
      <c r="DX684" s="169"/>
      <c r="DY684" s="169"/>
      <c r="DZ684" s="169"/>
      <c r="EA684" s="169"/>
      <c r="EB684" s="169"/>
      <c r="EC684" s="169"/>
      <c r="ED684" s="169"/>
      <c r="EE684" s="169"/>
      <c r="EF684" s="169"/>
      <c r="EG684" s="169"/>
      <c r="EH684" s="169"/>
      <c r="EI684" s="169"/>
      <c r="EJ684" s="169"/>
      <c r="EK684" s="169"/>
      <c r="EL684" s="169"/>
      <c r="EM684" s="169"/>
      <c r="EN684" s="169"/>
      <c r="EO684" s="169"/>
      <c r="EP684" s="169"/>
      <c r="EQ684" s="169"/>
    </row>
    <row r="685" spans="1:147" s="127" customFormat="1" ht="90" x14ac:dyDescent="0.25">
      <c r="A685" s="107" t="s">
        <v>101</v>
      </c>
      <c r="B685" s="136" t="s">
        <v>101</v>
      </c>
      <c r="C685" s="137" t="s">
        <v>122</v>
      </c>
      <c r="D685" s="113" t="s">
        <v>1280</v>
      </c>
      <c r="E685" s="113" t="s">
        <v>1281</v>
      </c>
      <c r="F685" s="178" t="s">
        <v>1282</v>
      </c>
      <c r="G685" s="108" t="s">
        <v>101</v>
      </c>
      <c r="H685" s="129" t="s">
        <v>1283</v>
      </c>
      <c r="I685" s="107">
        <v>2310000</v>
      </c>
      <c r="J685" s="178" t="s">
        <v>1016</v>
      </c>
      <c r="K685" s="107">
        <v>1</v>
      </c>
      <c r="L685" s="178"/>
      <c r="M685" s="164"/>
      <c r="N685" s="169"/>
      <c r="O685" s="169"/>
      <c r="P685" s="169"/>
      <c r="Q685" s="169"/>
      <c r="R685" s="169"/>
      <c r="S685" s="169"/>
      <c r="T685" s="169"/>
      <c r="U685" s="169"/>
      <c r="V685" s="169"/>
      <c r="W685" s="169"/>
      <c r="X685" s="169"/>
      <c r="Y685" s="169"/>
      <c r="Z685" s="169"/>
      <c r="AA685" s="169"/>
      <c r="AB685" s="169"/>
      <c r="AC685" s="169"/>
      <c r="AD685" s="169"/>
      <c r="AE685" s="169"/>
      <c r="AF685" s="169"/>
      <c r="AG685" s="169"/>
      <c r="AH685" s="169"/>
      <c r="AI685" s="169"/>
      <c r="AJ685" s="169"/>
      <c r="AK685" s="169"/>
      <c r="AL685" s="169"/>
      <c r="AM685" s="169"/>
      <c r="AN685" s="169"/>
      <c r="AO685" s="169"/>
      <c r="AP685" s="169"/>
      <c r="AQ685" s="169"/>
      <c r="AR685" s="169"/>
      <c r="AS685" s="169"/>
      <c r="AT685" s="169"/>
      <c r="AU685" s="169"/>
      <c r="AV685" s="169"/>
      <c r="AW685" s="169"/>
      <c r="AX685" s="169"/>
      <c r="AY685" s="169"/>
      <c r="AZ685" s="169"/>
      <c r="BA685" s="169"/>
      <c r="BB685" s="169"/>
      <c r="BC685" s="169"/>
      <c r="BD685" s="169"/>
      <c r="BE685" s="169"/>
      <c r="BF685" s="169"/>
      <c r="BG685" s="169"/>
      <c r="BH685" s="169"/>
      <c r="BI685" s="169"/>
      <c r="BJ685" s="169"/>
      <c r="BK685" s="169"/>
      <c r="BL685" s="169"/>
      <c r="BM685" s="169"/>
      <c r="BN685" s="169"/>
      <c r="BO685" s="169"/>
      <c r="BP685" s="169"/>
      <c r="BQ685" s="169"/>
      <c r="BR685" s="169"/>
      <c r="BS685" s="169"/>
      <c r="BT685" s="169"/>
      <c r="BU685" s="169"/>
      <c r="BV685" s="169"/>
      <c r="BW685" s="169"/>
      <c r="BX685" s="169"/>
      <c r="BY685" s="169"/>
      <c r="BZ685" s="169"/>
      <c r="CA685" s="169"/>
      <c r="CB685" s="169"/>
      <c r="CC685" s="169"/>
      <c r="CD685" s="169"/>
      <c r="CE685" s="169"/>
      <c r="CF685" s="169"/>
      <c r="CG685" s="169"/>
      <c r="CH685" s="169"/>
      <c r="CI685" s="169"/>
      <c r="CJ685" s="169"/>
      <c r="CK685" s="169"/>
      <c r="CL685" s="169"/>
      <c r="CM685" s="169"/>
      <c r="CN685" s="169"/>
      <c r="CO685" s="169"/>
      <c r="CP685" s="169"/>
      <c r="CQ685" s="169"/>
      <c r="CR685" s="169"/>
      <c r="CS685" s="169"/>
      <c r="CT685" s="169"/>
      <c r="CU685" s="169"/>
      <c r="CV685" s="169"/>
      <c r="CW685" s="169"/>
      <c r="CX685" s="169"/>
      <c r="CY685" s="169"/>
      <c r="CZ685" s="169"/>
      <c r="DA685" s="169"/>
      <c r="DB685" s="169"/>
      <c r="DC685" s="169"/>
      <c r="DD685" s="169"/>
      <c r="DE685" s="169"/>
      <c r="DF685" s="169"/>
      <c r="DG685" s="169"/>
      <c r="DH685" s="169"/>
      <c r="DI685" s="169"/>
      <c r="DJ685" s="169"/>
      <c r="DK685" s="169"/>
      <c r="DL685" s="169"/>
      <c r="DM685" s="169"/>
      <c r="DN685" s="169"/>
      <c r="DO685" s="169"/>
      <c r="DP685" s="169"/>
      <c r="DQ685" s="169"/>
      <c r="DR685" s="169"/>
      <c r="DS685" s="169"/>
      <c r="DT685" s="169"/>
      <c r="DU685" s="169"/>
      <c r="DV685" s="169"/>
      <c r="DW685" s="169"/>
      <c r="DX685" s="169"/>
      <c r="DY685" s="169"/>
      <c r="DZ685" s="169"/>
      <c r="EA685" s="169"/>
      <c r="EB685" s="169"/>
      <c r="EC685" s="169"/>
      <c r="ED685" s="169"/>
      <c r="EE685" s="169"/>
      <c r="EF685" s="169"/>
      <c r="EG685" s="169"/>
      <c r="EH685" s="169"/>
      <c r="EI685" s="169"/>
      <c r="EJ685" s="169"/>
      <c r="EK685" s="169"/>
      <c r="EL685" s="169"/>
      <c r="EM685" s="169"/>
      <c r="EN685" s="169"/>
      <c r="EO685" s="169"/>
      <c r="EP685" s="169"/>
      <c r="EQ685" s="169"/>
    </row>
    <row r="686" spans="1:147" s="127" customFormat="1" ht="33.75" x14ac:dyDescent="0.25">
      <c r="A686" s="107" t="s">
        <v>101</v>
      </c>
      <c r="B686" s="136" t="s">
        <v>101</v>
      </c>
      <c r="C686" s="111" t="s">
        <v>122</v>
      </c>
      <c r="D686" s="113" t="s">
        <v>1299</v>
      </c>
      <c r="E686" s="113" t="s">
        <v>1300</v>
      </c>
      <c r="F686" s="108" t="s">
        <v>1301</v>
      </c>
      <c r="G686" s="108" t="s">
        <v>101</v>
      </c>
      <c r="H686" s="129" t="s">
        <v>1302</v>
      </c>
      <c r="I686" s="107">
        <v>2310000</v>
      </c>
      <c r="J686" s="108" t="s">
        <v>1146</v>
      </c>
      <c r="K686" s="107">
        <v>1</v>
      </c>
      <c r="L686" s="114"/>
      <c r="M686" s="164"/>
    </row>
    <row r="687" spans="1:147" s="127" customFormat="1" ht="33.75" x14ac:dyDescent="0.25">
      <c r="A687" s="107" t="s">
        <v>101</v>
      </c>
      <c r="B687" s="136" t="s">
        <v>101</v>
      </c>
      <c r="C687" s="137" t="s">
        <v>122</v>
      </c>
      <c r="D687" s="113" t="s">
        <v>1068</v>
      </c>
      <c r="E687" s="113" t="s">
        <v>1069</v>
      </c>
      <c r="F687" s="108" t="s">
        <v>1070</v>
      </c>
      <c r="G687" s="108" t="s">
        <v>101</v>
      </c>
      <c r="H687" s="129" t="s">
        <v>1071</v>
      </c>
      <c r="I687" s="107">
        <v>2310000</v>
      </c>
      <c r="J687" s="108" t="s">
        <v>115</v>
      </c>
      <c r="K687" s="107">
        <v>1</v>
      </c>
      <c r="L687" s="114"/>
      <c r="M687" s="164"/>
    </row>
    <row r="688" spans="1:147" s="127" customFormat="1" ht="33.75" x14ac:dyDescent="0.25">
      <c r="A688" s="107" t="s">
        <v>101</v>
      </c>
      <c r="B688" s="136" t="s">
        <v>101</v>
      </c>
      <c r="C688" s="137" t="s">
        <v>122</v>
      </c>
      <c r="D688" s="113" t="s">
        <v>1079</v>
      </c>
      <c r="E688" s="113" t="s">
        <v>1080</v>
      </c>
      <c r="F688" s="108" t="s">
        <v>1081</v>
      </c>
      <c r="G688" s="108" t="s">
        <v>101</v>
      </c>
      <c r="H688" s="129" t="s">
        <v>1082</v>
      </c>
      <c r="I688" s="107">
        <v>2310000</v>
      </c>
      <c r="J688" s="108" t="s">
        <v>115</v>
      </c>
      <c r="K688" s="107">
        <v>1</v>
      </c>
      <c r="L688" s="114"/>
      <c r="M688" s="164"/>
    </row>
    <row r="689" spans="1:148" s="127" customFormat="1" ht="33.75" x14ac:dyDescent="0.25">
      <c r="A689" s="107" t="s">
        <v>101</v>
      </c>
      <c r="B689" s="136" t="s">
        <v>101</v>
      </c>
      <c r="C689" s="137" t="s">
        <v>122</v>
      </c>
      <c r="D689" s="113" t="s">
        <v>1063</v>
      </c>
      <c r="E689" s="113" t="s">
        <v>1064</v>
      </c>
      <c r="F689" s="108" t="s">
        <v>1065</v>
      </c>
      <c r="G689" s="108" t="s">
        <v>101</v>
      </c>
      <c r="H689" s="129" t="s">
        <v>1067</v>
      </c>
      <c r="I689" s="107">
        <v>2310000</v>
      </c>
      <c r="J689" s="108" t="s">
        <v>115</v>
      </c>
      <c r="K689" s="107">
        <v>1</v>
      </c>
      <c r="L689" s="114"/>
      <c r="M689" s="164"/>
      <c r="ER689" s="182"/>
    </row>
    <row r="690" spans="1:148" s="127" customFormat="1" ht="33.75" x14ac:dyDescent="0.25">
      <c r="A690" s="107" t="s">
        <v>101</v>
      </c>
      <c r="B690" s="136" t="s">
        <v>101</v>
      </c>
      <c r="C690" s="137" t="s">
        <v>122</v>
      </c>
      <c r="D690" s="113" t="s">
        <v>1724</v>
      </c>
      <c r="E690" s="113" t="s">
        <v>1725</v>
      </c>
      <c r="F690" s="108" t="s">
        <v>1726</v>
      </c>
      <c r="G690" s="108" t="s">
        <v>1604</v>
      </c>
      <c r="H690" s="129" t="s">
        <v>1727</v>
      </c>
      <c r="I690" s="107">
        <v>2170000</v>
      </c>
      <c r="J690" s="108" t="s">
        <v>112</v>
      </c>
      <c r="K690" s="107">
        <v>1</v>
      </c>
      <c r="L690" s="114"/>
      <c r="M690" s="164"/>
      <c r="N690" s="250"/>
      <c r="ER690" s="182"/>
    </row>
    <row r="691" spans="1:148" s="127" customFormat="1" ht="22.5" x14ac:dyDescent="0.25">
      <c r="A691" s="107" t="s">
        <v>101</v>
      </c>
      <c r="B691" s="136" t="s">
        <v>101</v>
      </c>
      <c r="C691" s="111" t="s">
        <v>177</v>
      </c>
      <c r="D691" s="113">
        <v>196719674</v>
      </c>
      <c r="E691" s="113" t="s">
        <v>1008</v>
      </c>
      <c r="F691" s="108" t="s">
        <v>1009</v>
      </c>
      <c r="G691" s="108" t="s">
        <v>1010</v>
      </c>
      <c r="H691" s="108" t="s">
        <v>1011</v>
      </c>
      <c r="I691" s="107">
        <v>2040000</v>
      </c>
      <c r="J691" s="134" t="s">
        <v>151</v>
      </c>
      <c r="K691" s="107">
        <v>1</v>
      </c>
      <c r="L691" s="135"/>
      <c r="M691" s="164"/>
    </row>
    <row r="692" spans="1:148" s="127" customFormat="1" ht="22.5" x14ac:dyDescent="0.25">
      <c r="A692" s="107" t="s">
        <v>101</v>
      </c>
      <c r="B692" s="136" t="s">
        <v>101</v>
      </c>
      <c r="C692" s="111" t="s">
        <v>177</v>
      </c>
      <c r="D692" s="113">
        <v>208220828</v>
      </c>
      <c r="E692" s="113" t="s">
        <v>1038</v>
      </c>
      <c r="F692" s="108" t="s">
        <v>1039</v>
      </c>
      <c r="G692" s="108" t="s">
        <v>101</v>
      </c>
      <c r="H692" s="108" t="s">
        <v>1040</v>
      </c>
      <c r="I692" s="107">
        <v>2070000</v>
      </c>
      <c r="J692" s="108" t="s">
        <v>183</v>
      </c>
      <c r="K692" s="107">
        <v>1</v>
      </c>
      <c r="L692" s="114"/>
      <c r="M692" s="164"/>
    </row>
    <row r="693" spans="1:148" s="127" customFormat="1" ht="22.5" x14ac:dyDescent="0.25">
      <c r="A693" s="107" t="s">
        <v>101</v>
      </c>
      <c r="B693" s="136" t="s">
        <v>101</v>
      </c>
      <c r="C693" s="111" t="s">
        <v>177</v>
      </c>
      <c r="D693" s="113">
        <v>208320830</v>
      </c>
      <c r="E693" s="113" t="s">
        <v>1047</v>
      </c>
      <c r="F693" s="108" t="s">
        <v>1048</v>
      </c>
      <c r="G693" s="108" t="s">
        <v>1049</v>
      </c>
      <c r="H693" s="108" t="s">
        <v>1050</v>
      </c>
      <c r="I693" s="107">
        <v>2070000</v>
      </c>
      <c r="J693" s="108" t="s">
        <v>183</v>
      </c>
      <c r="K693" s="107">
        <v>1</v>
      </c>
      <c r="L693" s="114"/>
      <c r="M693" s="164"/>
    </row>
    <row r="694" spans="1:148" s="127" customFormat="1" ht="22.5" x14ac:dyDescent="0.25">
      <c r="A694" s="107" t="s">
        <v>101</v>
      </c>
      <c r="B694" s="136" t="s">
        <v>101</v>
      </c>
      <c r="C694" s="111" t="s">
        <v>177</v>
      </c>
      <c r="D694" s="113">
        <v>217621767</v>
      </c>
      <c r="E694" s="113" t="s">
        <v>1284</v>
      </c>
      <c r="F694" s="165" t="s">
        <v>1285</v>
      </c>
      <c r="G694" s="165" t="s">
        <v>1010</v>
      </c>
      <c r="H694" s="165" t="s">
        <v>1011</v>
      </c>
      <c r="I694" s="107">
        <v>2170000</v>
      </c>
      <c r="J694" s="108" t="s">
        <v>112</v>
      </c>
      <c r="K694" s="107">
        <v>1</v>
      </c>
      <c r="L694" s="114"/>
      <c r="M694" s="164"/>
    </row>
    <row r="695" spans="1:148" ht="33.75" x14ac:dyDescent="0.25">
      <c r="A695" s="107" t="s">
        <v>101</v>
      </c>
      <c r="B695" s="136" t="s">
        <v>101</v>
      </c>
      <c r="C695" s="111" t="s">
        <v>177</v>
      </c>
      <c r="D695" s="110" t="s">
        <v>1033</v>
      </c>
      <c r="E695" s="113" t="s">
        <v>1034</v>
      </c>
      <c r="F695" s="108" t="s">
        <v>1035</v>
      </c>
      <c r="G695" s="108" t="s">
        <v>1036</v>
      </c>
      <c r="H695" s="108" t="s">
        <v>1037</v>
      </c>
      <c r="I695" s="107">
        <v>2050000</v>
      </c>
      <c r="J695" s="108" t="s">
        <v>152</v>
      </c>
      <c r="K695" s="107">
        <v>1</v>
      </c>
      <c r="L695" s="114"/>
      <c r="M695" s="164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  <c r="AD695" s="127"/>
      <c r="AE695" s="127"/>
      <c r="AF695" s="127"/>
      <c r="AG695" s="127"/>
      <c r="AH695" s="127"/>
      <c r="AI695" s="127"/>
      <c r="AJ695" s="127"/>
      <c r="AK695" s="127"/>
      <c r="AL695" s="127"/>
      <c r="AM695" s="127"/>
      <c r="AN695" s="127"/>
      <c r="AO695" s="127"/>
      <c r="AP695" s="127"/>
      <c r="AQ695" s="127"/>
      <c r="AR695" s="127"/>
      <c r="AS695" s="127"/>
      <c r="AT695" s="127"/>
      <c r="AU695" s="127"/>
      <c r="AV695" s="127"/>
      <c r="AW695" s="127"/>
      <c r="AX695" s="127"/>
      <c r="AY695" s="127"/>
      <c r="AZ695" s="127"/>
      <c r="BA695" s="127"/>
      <c r="BB695" s="127"/>
      <c r="BC695" s="127"/>
      <c r="BD695" s="127"/>
      <c r="BE695" s="127"/>
      <c r="BF695" s="127"/>
      <c r="BG695" s="127"/>
      <c r="BH695" s="127"/>
      <c r="BI695" s="127"/>
      <c r="BJ695" s="127"/>
      <c r="BK695" s="127"/>
      <c r="BL695" s="127"/>
      <c r="BM695" s="127"/>
      <c r="BN695" s="127"/>
      <c r="BO695" s="127"/>
      <c r="BP695" s="127"/>
      <c r="BQ695" s="127"/>
      <c r="BR695" s="127"/>
      <c r="BS695" s="127"/>
      <c r="BT695" s="127"/>
      <c r="BU695" s="127"/>
      <c r="BV695" s="127"/>
      <c r="BW695" s="127"/>
      <c r="BX695" s="127"/>
      <c r="BY695" s="127"/>
      <c r="BZ695" s="127"/>
      <c r="CA695" s="127"/>
      <c r="CB695" s="127"/>
      <c r="CC695" s="127"/>
      <c r="CD695" s="127"/>
      <c r="CE695" s="127"/>
      <c r="CF695" s="127"/>
      <c r="CG695" s="127"/>
      <c r="CH695" s="127"/>
      <c r="CI695" s="127"/>
      <c r="CJ695" s="127"/>
      <c r="CK695" s="127"/>
      <c r="CL695" s="127"/>
      <c r="CM695" s="127"/>
      <c r="CN695" s="127"/>
      <c r="CO695" s="127"/>
      <c r="CP695" s="127"/>
      <c r="CQ695" s="127"/>
      <c r="CR695" s="127"/>
      <c r="CS695" s="127"/>
      <c r="CT695" s="127"/>
      <c r="CU695" s="127"/>
      <c r="CV695" s="127"/>
      <c r="CW695" s="127"/>
      <c r="CX695" s="127"/>
      <c r="CY695" s="127"/>
      <c r="CZ695" s="127"/>
      <c r="DA695" s="127"/>
      <c r="DB695" s="127"/>
      <c r="DC695" s="127"/>
      <c r="DD695" s="127"/>
      <c r="DE695" s="127"/>
      <c r="DF695" s="127"/>
      <c r="DG695" s="127"/>
      <c r="DH695" s="127"/>
      <c r="DI695" s="127"/>
      <c r="DJ695" s="127"/>
      <c r="DK695" s="127"/>
      <c r="DL695" s="127"/>
      <c r="DM695" s="127"/>
      <c r="DN695" s="127"/>
      <c r="DO695" s="127"/>
      <c r="DP695" s="127"/>
      <c r="DQ695" s="127"/>
      <c r="DR695" s="127"/>
      <c r="DS695" s="127"/>
      <c r="DT695" s="127"/>
      <c r="DU695" s="127"/>
      <c r="DV695" s="127"/>
      <c r="DW695" s="127"/>
      <c r="DX695" s="127"/>
      <c r="DY695" s="127"/>
      <c r="DZ695" s="127"/>
      <c r="EA695" s="127"/>
      <c r="EB695" s="127"/>
      <c r="EC695" s="127"/>
      <c r="ED695" s="127"/>
      <c r="EE695" s="127"/>
      <c r="EF695" s="127"/>
      <c r="EG695" s="127"/>
      <c r="EH695" s="127"/>
      <c r="EI695" s="127"/>
      <c r="EJ695" s="127"/>
      <c r="EK695" s="127"/>
      <c r="EL695" s="127"/>
      <c r="EM695" s="127"/>
      <c r="EN695" s="127"/>
      <c r="EO695" s="127"/>
      <c r="EP695" s="127"/>
      <c r="EQ695" s="127"/>
      <c r="ER695" s="127"/>
    </row>
    <row r="696" spans="1:148" ht="22.5" x14ac:dyDescent="0.25">
      <c r="A696" s="107" t="s">
        <v>101</v>
      </c>
      <c r="B696" s="136" t="s">
        <v>101</v>
      </c>
      <c r="C696" s="111" t="s">
        <v>177</v>
      </c>
      <c r="D696" s="110" t="s">
        <v>1017</v>
      </c>
      <c r="E696" s="113" t="s">
        <v>1018</v>
      </c>
      <c r="F696" s="108" t="s">
        <v>1019</v>
      </c>
      <c r="G696" s="108" t="s">
        <v>1020</v>
      </c>
      <c r="H696" s="108" t="s">
        <v>1021</v>
      </c>
      <c r="I696" s="107">
        <v>2060000</v>
      </c>
      <c r="J696" s="108" t="s">
        <v>153</v>
      </c>
      <c r="K696" s="107">
        <v>1</v>
      </c>
      <c r="L696" s="114"/>
      <c r="M696" s="164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  <c r="AF696" s="127"/>
      <c r="AG696" s="127"/>
      <c r="AH696" s="127"/>
      <c r="AI696" s="127"/>
      <c r="AJ696" s="127"/>
      <c r="AK696" s="127"/>
      <c r="AL696" s="127"/>
      <c r="AM696" s="127"/>
      <c r="AN696" s="127"/>
      <c r="AO696" s="127"/>
      <c r="AP696" s="127"/>
      <c r="AQ696" s="127"/>
      <c r="AR696" s="127"/>
      <c r="AS696" s="127"/>
      <c r="AT696" s="127"/>
      <c r="AU696" s="127"/>
      <c r="AV696" s="127"/>
      <c r="AW696" s="127"/>
      <c r="AX696" s="127"/>
      <c r="AY696" s="127"/>
      <c r="AZ696" s="127"/>
      <c r="BA696" s="127"/>
      <c r="BB696" s="127"/>
      <c r="BC696" s="127"/>
      <c r="BD696" s="127"/>
      <c r="BE696" s="127"/>
      <c r="BF696" s="127"/>
      <c r="BG696" s="127"/>
      <c r="BH696" s="127"/>
      <c r="BI696" s="127"/>
      <c r="BJ696" s="127"/>
      <c r="BK696" s="127"/>
      <c r="BL696" s="127"/>
      <c r="BM696" s="127"/>
      <c r="BN696" s="127"/>
      <c r="BO696" s="127"/>
      <c r="BP696" s="127"/>
      <c r="BQ696" s="127"/>
      <c r="BR696" s="127"/>
      <c r="BS696" s="127"/>
      <c r="BT696" s="127"/>
      <c r="BU696" s="127"/>
      <c r="BV696" s="127"/>
      <c r="BW696" s="127"/>
      <c r="BX696" s="127"/>
      <c r="BY696" s="127"/>
      <c r="BZ696" s="127"/>
      <c r="CA696" s="127"/>
      <c r="CB696" s="127"/>
      <c r="CC696" s="127"/>
      <c r="CD696" s="127"/>
      <c r="CE696" s="127"/>
      <c r="CF696" s="127"/>
      <c r="CG696" s="127"/>
      <c r="CH696" s="127"/>
      <c r="CI696" s="127"/>
      <c r="CJ696" s="127"/>
      <c r="CK696" s="127"/>
      <c r="CL696" s="127"/>
      <c r="CM696" s="127"/>
      <c r="CN696" s="127"/>
      <c r="CO696" s="127"/>
      <c r="CP696" s="127"/>
      <c r="CQ696" s="127"/>
      <c r="CR696" s="127"/>
      <c r="CS696" s="127"/>
      <c r="CT696" s="127"/>
      <c r="CU696" s="127"/>
      <c r="CV696" s="127"/>
      <c r="CW696" s="127"/>
      <c r="CX696" s="127"/>
      <c r="CY696" s="127"/>
      <c r="CZ696" s="127"/>
      <c r="DA696" s="127"/>
      <c r="DB696" s="127"/>
      <c r="DC696" s="127"/>
      <c r="DD696" s="127"/>
      <c r="DE696" s="127"/>
      <c r="DF696" s="127"/>
      <c r="DG696" s="127"/>
      <c r="DH696" s="127"/>
      <c r="DI696" s="127"/>
      <c r="DJ696" s="127"/>
      <c r="DK696" s="127"/>
      <c r="DL696" s="127"/>
      <c r="DM696" s="127"/>
      <c r="DN696" s="127"/>
      <c r="DO696" s="127"/>
      <c r="DP696" s="127"/>
      <c r="DQ696" s="127"/>
      <c r="DR696" s="127"/>
      <c r="DS696" s="127"/>
      <c r="DT696" s="127"/>
      <c r="DU696" s="127"/>
      <c r="DV696" s="127"/>
      <c r="DW696" s="127"/>
      <c r="DX696" s="127"/>
      <c r="DY696" s="127"/>
      <c r="DZ696" s="127"/>
      <c r="EA696" s="127"/>
      <c r="EB696" s="127"/>
      <c r="EC696" s="127"/>
      <c r="ED696" s="127"/>
      <c r="EE696" s="127"/>
      <c r="EF696" s="127"/>
      <c r="EG696" s="127"/>
      <c r="EH696" s="127"/>
      <c r="EI696" s="127"/>
      <c r="EJ696" s="127"/>
      <c r="EK696" s="127"/>
      <c r="EL696" s="127"/>
      <c r="EM696" s="127"/>
      <c r="EN696" s="127"/>
      <c r="EO696" s="127"/>
      <c r="EP696" s="127"/>
      <c r="EQ696" s="127"/>
      <c r="ER696" s="127"/>
    </row>
    <row r="697" spans="1:148" ht="22.5" x14ac:dyDescent="0.25">
      <c r="A697" s="107" t="s">
        <v>101</v>
      </c>
      <c r="B697" s="136" t="s">
        <v>101</v>
      </c>
      <c r="C697" s="111" t="s">
        <v>177</v>
      </c>
      <c r="D697" s="113" t="s">
        <v>1041</v>
      </c>
      <c r="E697" s="113" t="s">
        <v>1042</v>
      </c>
      <c r="F697" s="108" t="s">
        <v>1043</v>
      </c>
      <c r="G697" s="108" t="s">
        <v>1020</v>
      </c>
      <c r="H697" s="108" t="s">
        <v>1021</v>
      </c>
      <c r="I697" s="107">
        <v>2070000</v>
      </c>
      <c r="J697" s="108" t="s">
        <v>183</v>
      </c>
      <c r="K697" s="107">
        <v>1</v>
      </c>
      <c r="L697" s="114"/>
      <c r="M697" s="164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  <c r="AD697" s="127"/>
      <c r="AE697" s="127"/>
      <c r="AF697" s="127"/>
      <c r="AG697" s="127"/>
      <c r="AH697" s="127"/>
      <c r="AI697" s="127"/>
      <c r="AJ697" s="127"/>
      <c r="AK697" s="127"/>
      <c r="AL697" s="127"/>
      <c r="AM697" s="127"/>
      <c r="AN697" s="127"/>
      <c r="AO697" s="127"/>
      <c r="AP697" s="127"/>
      <c r="AQ697" s="127"/>
      <c r="AR697" s="127"/>
      <c r="AS697" s="127"/>
      <c r="AT697" s="127"/>
      <c r="AU697" s="127"/>
      <c r="AV697" s="127"/>
      <c r="AW697" s="127"/>
      <c r="AX697" s="127"/>
      <c r="AY697" s="127"/>
      <c r="AZ697" s="127"/>
      <c r="BA697" s="127"/>
      <c r="BB697" s="127"/>
      <c r="BC697" s="127"/>
      <c r="BD697" s="127"/>
      <c r="BE697" s="127"/>
      <c r="BF697" s="127"/>
      <c r="BG697" s="127"/>
      <c r="BH697" s="127"/>
      <c r="BI697" s="127"/>
      <c r="BJ697" s="127"/>
      <c r="BK697" s="127"/>
      <c r="BL697" s="127"/>
      <c r="BM697" s="127"/>
      <c r="BN697" s="127"/>
      <c r="BO697" s="127"/>
      <c r="BP697" s="127"/>
      <c r="BQ697" s="127"/>
      <c r="BR697" s="127"/>
      <c r="BS697" s="127"/>
      <c r="BT697" s="127"/>
      <c r="BU697" s="127"/>
      <c r="BV697" s="127"/>
      <c r="BW697" s="127"/>
      <c r="BX697" s="127"/>
      <c r="BY697" s="127"/>
      <c r="BZ697" s="127"/>
      <c r="CA697" s="127"/>
      <c r="CB697" s="127"/>
      <c r="CC697" s="127"/>
      <c r="CD697" s="127"/>
      <c r="CE697" s="127"/>
      <c r="CF697" s="127"/>
      <c r="CG697" s="127"/>
      <c r="CH697" s="127"/>
      <c r="CI697" s="127"/>
      <c r="CJ697" s="127"/>
      <c r="CK697" s="127"/>
      <c r="CL697" s="127"/>
      <c r="CM697" s="127"/>
      <c r="CN697" s="127"/>
      <c r="CO697" s="127"/>
      <c r="CP697" s="127"/>
      <c r="CQ697" s="127"/>
      <c r="CR697" s="127"/>
      <c r="CS697" s="127"/>
      <c r="CT697" s="127"/>
      <c r="CU697" s="127"/>
      <c r="CV697" s="127"/>
      <c r="CW697" s="127"/>
      <c r="CX697" s="127"/>
      <c r="CY697" s="127"/>
      <c r="CZ697" s="127"/>
      <c r="DA697" s="127"/>
      <c r="DB697" s="127"/>
      <c r="DC697" s="127"/>
      <c r="DD697" s="127"/>
      <c r="DE697" s="127"/>
      <c r="DF697" s="127"/>
      <c r="DG697" s="127"/>
      <c r="DH697" s="127"/>
      <c r="DI697" s="127"/>
      <c r="DJ697" s="127"/>
      <c r="DK697" s="127"/>
      <c r="DL697" s="127"/>
      <c r="DM697" s="127"/>
      <c r="DN697" s="127"/>
      <c r="DO697" s="127"/>
      <c r="DP697" s="127"/>
      <c r="DQ697" s="127"/>
      <c r="DR697" s="127"/>
      <c r="DS697" s="127"/>
      <c r="DT697" s="127"/>
      <c r="DU697" s="127"/>
      <c r="DV697" s="127"/>
      <c r="DW697" s="127"/>
      <c r="DX697" s="127"/>
      <c r="DY697" s="127"/>
      <c r="DZ697" s="127"/>
      <c r="EA697" s="127"/>
      <c r="EB697" s="127"/>
      <c r="EC697" s="127"/>
      <c r="ED697" s="127"/>
      <c r="EE697" s="127"/>
      <c r="EF697" s="127"/>
      <c r="EG697" s="127"/>
      <c r="EH697" s="127"/>
      <c r="EI697" s="127"/>
      <c r="EJ697" s="127"/>
      <c r="EK697" s="127"/>
      <c r="EL697" s="127"/>
      <c r="EM697" s="127"/>
      <c r="EN697" s="127"/>
      <c r="EO697" s="127"/>
      <c r="EP697" s="127"/>
      <c r="EQ697" s="127"/>
      <c r="ER697" s="127"/>
    </row>
    <row r="698" spans="1:148" ht="22.5" x14ac:dyDescent="0.25">
      <c r="A698" s="107" t="s">
        <v>101</v>
      </c>
      <c r="B698" s="136" t="s">
        <v>101</v>
      </c>
      <c r="C698" s="111" t="s">
        <v>177</v>
      </c>
      <c r="D698" s="113" t="s">
        <v>1075</v>
      </c>
      <c r="E698" s="113" t="s">
        <v>1076</v>
      </c>
      <c r="F698" s="108" t="s">
        <v>1077</v>
      </c>
      <c r="G698" s="108" t="s">
        <v>101</v>
      </c>
      <c r="H698" s="108" t="s">
        <v>1078</v>
      </c>
      <c r="I698" s="107">
        <v>2070000</v>
      </c>
      <c r="J698" s="108" t="s">
        <v>183</v>
      </c>
      <c r="K698" s="107">
        <v>1</v>
      </c>
      <c r="L698" s="114"/>
      <c r="M698" s="164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  <c r="AD698" s="127"/>
      <c r="AE698" s="127"/>
      <c r="AF698" s="127"/>
      <c r="AG698" s="127"/>
      <c r="AH698" s="127"/>
      <c r="AI698" s="127"/>
      <c r="AJ698" s="127"/>
      <c r="AK698" s="127"/>
      <c r="AL698" s="127"/>
      <c r="AM698" s="127"/>
      <c r="AN698" s="127"/>
      <c r="AO698" s="127"/>
      <c r="AP698" s="127"/>
      <c r="AQ698" s="127"/>
      <c r="AR698" s="127"/>
      <c r="AS698" s="127"/>
      <c r="AT698" s="127"/>
      <c r="AU698" s="127"/>
      <c r="AV698" s="127"/>
      <c r="AW698" s="127"/>
      <c r="AX698" s="127"/>
      <c r="AY698" s="127"/>
      <c r="AZ698" s="127"/>
      <c r="BA698" s="127"/>
      <c r="BB698" s="127"/>
      <c r="BC698" s="127"/>
      <c r="BD698" s="127"/>
      <c r="BE698" s="127"/>
      <c r="BF698" s="127"/>
      <c r="BG698" s="127"/>
      <c r="BH698" s="127"/>
      <c r="BI698" s="127"/>
      <c r="BJ698" s="127"/>
      <c r="BK698" s="127"/>
      <c r="BL698" s="127"/>
      <c r="BM698" s="127"/>
      <c r="BN698" s="127"/>
      <c r="BO698" s="127"/>
      <c r="BP698" s="127"/>
      <c r="BQ698" s="127"/>
      <c r="BR698" s="127"/>
      <c r="BS698" s="127"/>
      <c r="BT698" s="127"/>
      <c r="BU698" s="127"/>
      <c r="BV698" s="127"/>
      <c r="BW698" s="127"/>
      <c r="BX698" s="127"/>
      <c r="BY698" s="127"/>
      <c r="BZ698" s="127"/>
      <c r="CA698" s="127"/>
      <c r="CB698" s="127"/>
      <c r="CC698" s="127"/>
      <c r="CD698" s="127"/>
      <c r="CE698" s="127"/>
      <c r="CF698" s="127"/>
      <c r="CG698" s="127"/>
      <c r="CH698" s="127"/>
      <c r="CI698" s="127"/>
      <c r="CJ698" s="127"/>
      <c r="CK698" s="127"/>
      <c r="CL698" s="127"/>
      <c r="CM698" s="127"/>
      <c r="CN698" s="127"/>
      <c r="CO698" s="127"/>
      <c r="CP698" s="127"/>
      <c r="CQ698" s="127"/>
      <c r="CR698" s="127"/>
      <c r="CS698" s="127"/>
      <c r="CT698" s="127"/>
      <c r="CU698" s="127"/>
      <c r="CV698" s="127"/>
      <c r="CW698" s="127"/>
      <c r="CX698" s="127"/>
      <c r="CY698" s="127"/>
      <c r="CZ698" s="127"/>
      <c r="DA698" s="127"/>
      <c r="DB698" s="127"/>
      <c r="DC698" s="127"/>
      <c r="DD698" s="127"/>
      <c r="DE698" s="127"/>
      <c r="DF698" s="127"/>
      <c r="DG698" s="127"/>
      <c r="DH698" s="127"/>
      <c r="DI698" s="127"/>
      <c r="DJ698" s="127"/>
      <c r="DK698" s="127"/>
      <c r="DL698" s="127"/>
      <c r="DM698" s="127"/>
      <c r="DN698" s="127"/>
      <c r="DO698" s="127"/>
      <c r="DP698" s="127"/>
      <c r="DQ698" s="127"/>
      <c r="DR698" s="127"/>
      <c r="DS698" s="127"/>
      <c r="DT698" s="127"/>
      <c r="DU698" s="127"/>
      <c r="DV698" s="127"/>
      <c r="DW698" s="127"/>
      <c r="DX698" s="127"/>
      <c r="DY698" s="127"/>
      <c r="DZ698" s="127"/>
      <c r="EA698" s="127"/>
      <c r="EB698" s="127"/>
      <c r="EC698" s="127"/>
      <c r="ED698" s="127"/>
      <c r="EE698" s="127"/>
      <c r="EF698" s="127"/>
      <c r="EG698" s="127"/>
      <c r="EH698" s="127"/>
      <c r="EI698" s="127"/>
      <c r="EJ698" s="127"/>
      <c r="EK698" s="127"/>
      <c r="EL698" s="127"/>
      <c r="EM698" s="127"/>
      <c r="EN698" s="127"/>
      <c r="EO698" s="127"/>
      <c r="EP698" s="127"/>
      <c r="EQ698" s="127"/>
      <c r="ER698" s="127"/>
    </row>
    <row r="699" spans="1:148" ht="33.75" x14ac:dyDescent="0.25">
      <c r="A699" s="107" t="s">
        <v>101</v>
      </c>
      <c r="B699" s="136" t="s">
        <v>101</v>
      </c>
      <c r="C699" s="111" t="s">
        <v>177</v>
      </c>
      <c r="D699" s="113" t="s">
        <v>1003</v>
      </c>
      <c r="E699" s="113" t="s">
        <v>1004</v>
      </c>
      <c r="F699" s="108" t="s">
        <v>1005</v>
      </c>
      <c r="G699" s="108" t="s">
        <v>101</v>
      </c>
      <c r="H699" s="108" t="s">
        <v>1006</v>
      </c>
      <c r="I699" s="107">
        <v>2040000</v>
      </c>
      <c r="J699" s="108" t="s">
        <v>1007</v>
      </c>
      <c r="K699" s="107">
        <v>1</v>
      </c>
      <c r="L699" s="114"/>
      <c r="M699" s="164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  <c r="AF699" s="127"/>
      <c r="AG699" s="127"/>
      <c r="AH699" s="127"/>
      <c r="AI699" s="127"/>
      <c r="AJ699" s="127"/>
      <c r="AK699" s="127"/>
      <c r="AL699" s="127"/>
      <c r="AM699" s="127"/>
      <c r="AN699" s="127"/>
      <c r="AO699" s="127"/>
      <c r="AP699" s="127"/>
      <c r="AQ699" s="127"/>
      <c r="AR699" s="127"/>
      <c r="AS699" s="127"/>
      <c r="AT699" s="127"/>
      <c r="AU699" s="127"/>
      <c r="AV699" s="127"/>
      <c r="AW699" s="127"/>
      <c r="AX699" s="127"/>
      <c r="AY699" s="127"/>
      <c r="AZ699" s="127"/>
      <c r="BA699" s="127"/>
      <c r="BB699" s="127"/>
      <c r="BC699" s="127"/>
      <c r="BD699" s="127"/>
      <c r="BE699" s="127"/>
      <c r="BF699" s="127"/>
      <c r="BG699" s="127"/>
      <c r="BH699" s="127"/>
      <c r="BI699" s="127"/>
      <c r="BJ699" s="127"/>
      <c r="BK699" s="127"/>
      <c r="BL699" s="127"/>
      <c r="BM699" s="127"/>
      <c r="BN699" s="127"/>
      <c r="BO699" s="127"/>
      <c r="BP699" s="127"/>
      <c r="BQ699" s="127"/>
      <c r="BR699" s="127"/>
      <c r="BS699" s="127"/>
      <c r="BT699" s="127"/>
      <c r="BU699" s="127"/>
      <c r="BV699" s="127"/>
      <c r="BW699" s="127"/>
      <c r="BX699" s="127"/>
      <c r="BY699" s="127"/>
      <c r="BZ699" s="127"/>
      <c r="CA699" s="127"/>
      <c r="CB699" s="127"/>
      <c r="CC699" s="127"/>
      <c r="CD699" s="127"/>
      <c r="CE699" s="127"/>
      <c r="CF699" s="127"/>
      <c r="CG699" s="127"/>
      <c r="CH699" s="127"/>
      <c r="CI699" s="127"/>
      <c r="CJ699" s="127"/>
      <c r="CK699" s="127"/>
      <c r="CL699" s="127"/>
      <c r="CM699" s="127"/>
      <c r="CN699" s="127"/>
      <c r="CO699" s="127"/>
      <c r="CP699" s="127"/>
      <c r="CQ699" s="127"/>
      <c r="CR699" s="127"/>
      <c r="CS699" s="127"/>
      <c r="CT699" s="127"/>
      <c r="CU699" s="127"/>
      <c r="CV699" s="127"/>
      <c r="CW699" s="127"/>
      <c r="CX699" s="127"/>
      <c r="CY699" s="127"/>
      <c r="CZ699" s="127"/>
      <c r="DA699" s="127"/>
      <c r="DB699" s="127"/>
      <c r="DC699" s="127"/>
      <c r="DD699" s="127"/>
      <c r="DE699" s="127"/>
      <c r="DF699" s="127"/>
      <c r="DG699" s="127"/>
      <c r="DH699" s="127"/>
      <c r="DI699" s="127"/>
      <c r="DJ699" s="127"/>
      <c r="DK699" s="127"/>
      <c r="DL699" s="127"/>
      <c r="DM699" s="127"/>
      <c r="DN699" s="127"/>
      <c r="DO699" s="127"/>
      <c r="DP699" s="127"/>
      <c r="DQ699" s="127"/>
      <c r="DR699" s="127"/>
      <c r="DS699" s="127"/>
      <c r="DT699" s="127"/>
      <c r="DU699" s="127"/>
      <c r="DV699" s="127"/>
      <c r="DW699" s="127"/>
      <c r="DX699" s="127"/>
      <c r="DY699" s="127"/>
      <c r="DZ699" s="127"/>
      <c r="EA699" s="127"/>
      <c r="EB699" s="127"/>
      <c r="EC699" s="127"/>
      <c r="ED699" s="127"/>
      <c r="EE699" s="127"/>
      <c r="EF699" s="127"/>
      <c r="EG699" s="127"/>
      <c r="EH699" s="127"/>
      <c r="EI699" s="127"/>
      <c r="EJ699" s="127"/>
      <c r="EK699" s="127"/>
      <c r="EL699" s="127"/>
      <c r="EM699" s="127"/>
      <c r="EN699" s="127"/>
      <c r="EO699" s="127"/>
      <c r="EP699" s="127"/>
      <c r="EQ699" s="127"/>
      <c r="ER699" s="127"/>
    </row>
    <row r="700" spans="1:148" ht="22.5" x14ac:dyDescent="0.25">
      <c r="A700" s="107" t="s">
        <v>101</v>
      </c>
      <c r="B700" s="136" t="s">
        <v>101</v>
      </c>
      <c r="C700" s="111" t="s">
        <v>177</v>
      </c>
      <c r="D700" s="113" t="s">
        <v>1022</v>
      </c>
      <c r="E700" s="113" t="s">
        <v>1023</v>
      </c>
      <c r="F700" s="108" t="s">
        <v>1024</v>
      </c>
      <c r="G700" s="108" t="s">
        <v>1020</v>
      </c>
      <c r="H700" s="108" t="s">
        <v>1021</v>
      </c>
      <c r="I700" s="107">
        <v>2170000</v>
      </c>
      <c r="J700" s="108" t="s">
        <v>112</v>
      </c>
      <c r="K700" s="107">
        <v>1</v>
      </c>
      <c r="L700" s="114"/>
      <c r="M700" s="164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  <c r="AF700" s="127"/>
      <c r="AG700" s="127"/>
      <c r="AH700" s="127"/>
      <c r="AI700" s="127"/>
      <c r="AJ700" s="127"/>
      <c r="AK700" s="127"/>
      <c r="AL700" s="127"/>
      <c r="AM700" s="127"/>
      <c r="AN700" s="127"/>
      <c r="AO700" s="127"/>
      <c r="AP700" s="127"/>
      <c r="AQ700" s="127"/>
      <c r="AR700" s="127"/>
      <c r="AS700" s="127"/>
      <c r="AT700" s="127"/>
      <c r="AU700" s="127"/>
      <c r="AV700" s="127"/>
      <c r="AW700" s="127"/>
      <c r="AX700" s="127"/>
      <c r="AY700" s="127"/>
      <c r="AZ700" s="127"/>
      <c r="BA700" s="127"/>
      <c r="BB700" s="127"/>
      <c r="BC700" s="127"/>
      <c r="BD700" s="127"/>
      <c r="BE700" s="127"/>
      <c r="BF700" s="127"/>
      <c r="BG700" s="127"/>
      <c r="BH700" s="127"/>
      <c r="BI700" s="127"/>
      <c r="BJ700" s="127"/>
      <c r="BK700" s="127"/>
      <c r="BL700" s="127"/>
      <c r="BM700" s="127"/>
      <c r="BN700" s="127"/>
      <c r="BO700" s="127"/>
      <c r="BP700" s="127"/>
      <c r="BQ700" s="127"/>
      <c r="BR700" s="127"/>
      <c r="BS700" s="127"/>
      <c r="BT700" s="127"/>
      <c r="BU700" s="127"/>
      <c r="BV700" s="127"/>
      <c r="BW700" s="127"/>
      <c r="BX700" s="127"/>
      <c r="BY700" s="127"/>
      <c r="BZ700" s="127"/>
      <c r="CA700" s="127"/>
      <c r="CB700" s="127"/>
      <c r="CC700" s="127"/>
      <c r="CD700" s="127"/>
      <c r="CE700" s="127"/>
      <c r="CF700" s="127"/>
      <c r="CG700" s="127"/>
      <c r="CH700" s="127"/>
      <c r="CI700" s="127"/>
      <c r="CJ700" s="127"/>
      <c r="CK700" s="127"/>
      <c r="CL700" s="127"/>
      <c r="CM700" s="127"/>
      <c r="CN700" s="127"/>
      <c r="CO700" s="127"/>
      <c r="CP700" s="127"/>
      <c r="CQ700" s="127"/>
      <c r="CR700" s="127"/>
      <c r="CS700" s="127"/>
      <c r="CT700" s="127"/>
      <c r="CU700" s="127"/>
      <c r="CV700" s="127"/>
      <c r="CW700" s="127"/>
      <c r="CX700" s="127"/>
      <c r="CY700" s="127"/>
      <c r="CZ700" s="127"/>
      <c r="DA700" s="127"/>
      <c r="DB700" s="127"/>
      <c r="DC700" s="127"/>
      <c r="DD700" s="127"/>
      <c r="DE700" s="127"/>
      <c r="DF700" s="127"/>
      <c r="DG700" s="127"/>
      <c r="DH700" s="127"/>
      <c r="DI700" s="127"/>
      <c r="DJ700" s="127"/>
      <c r="DK700" s="127"/>
      <c r="DL700" s="127"/>
      <c r="DM700" s="127"/>
      <c r="DN700" s="127"/>
      <c r="DO700" s="127"/>
      <c r="DP700" s="127"/>
      <c r="DQ700" s="127"/>
      <c r="DR700" s="127"/>
      <c r="DS700" s="127"/>
      <c r="DT700" s="127"/>
      <c r="DU700" s="127"/>
      <c r="DV700" s="127"/>
      <c r="DW700" s="127"/>
      <c r="DX700" s="127"/>
      <c r="DY700" s="127"/>
      <c r="DZ700" s="127"/>
      <c r="EA700" s="127"/>
      <c r="EB700" s="127"/>
      <c r="EC700" s="127"/>
      <c r="ED700" s="127"/>
      <c r="EE700" s="127"/>
      <c r="EF700" s="127"/>
      <c r="EG700" s="127"/>
      <c r="EH700" s="127"/>
      <c r="EI700" s="127"/>
      <c r="EJ700" s="127"/>
      <c r="EK700" s="127"/>
      <c r="EL700" s="127"/>
      <c r="EM700" s="127"/>
      <c r="EN700" s="127"/>
      <c r="EO700" s="127"/>
      <c r="EP700" s="127"/>
      <c r="EQ700" s="127"/>
    </row>
    <row r="701" spans="1:148" ht="33.75" x14ac:dyDescent="0.25">
      <c r="A701" s="107" t="s">
        <v>101</v>
      </c>
      <c r="B701" s="136" t="s">
        <v>101</v>
      </c>
      <c r="C701" s="111" t="s">
        <v>177</v>
      </c>
      <c r="D701" s="113" t="s">
        <v>1025</v>
      </c>
      <c r="E701" s="113" t="s">
        <v>1026</v>
      </c>
      <c r="F701" s="108" t="s">
        <v>1027</v>
      </c>
      <c r="G701" s="108" t="s">
        <v>101</v>
      </c>
      <c r="H701" s="108" t="s">
        <v>1028</v>
      </c>
      <c r="I701" s="107">
        <v>2040000</v>
      </c>
      <c r="J701" s="108" t="s">
        <v>1007</v>
      </c>
      <c r="K701" s="107">
        <v>1</v>
      </c>
      <c r="L701" s="114"/>
      <c r="M701" s="164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  <c r="AF701" s="127"/>
      <c r="AG701" s="127"/>
      <c r="AH701" s="127"/>
      <c r="AI701" s="127"/>
      <c r="AJ701" s="127"/>
      <c r="AK701" s="127"/>
      <c r="AL701" s="127"/>
      <c r="AM701" s="127"/>
      <c r="AN701" s="127"/>
      <c r="AO701" s="127"/>
      <c r="AP701" s="127"/>
      <c r="AQ701" s="127"/>
      <c r="AR701" s="127"/>
      <c r="AS701" s="127"/>
      <c r="AT701" s="127"/>
      <c r="AU701" s="127"/>
      <c r="AV701" s="127"/>
      <c r="AW701" s="127"/>
      <c r="AX701" s="127"/>
      <c r="AY701" s="127"/>
      <c r="AZ701" s="127"/>
      <c r="BA701" s="127"/>
      <c r="BB701" s="127"/>
      <c r="BC701" s="127"/>
      <c r="BD701" s="127"/>
      <c r="BE701" s="127"/>
      <c r="BF701" s="127"/>
      <c r="BG701" s="127"/>
      <c r="BH701" s="127"/>
      <c r="BI701" s="127"/>
      <c r="BJ701" s="127"/>
      <c r="BK701" s="127"/>
      <c r="BL701" s="127"/>
      <c r="BM701" s="127"/>
      <c r="BN701" s="127"/>
      <c r="BO701" s="127"/>
      <c r="BP701" s="127"/>
      <c r="BQ701" s="127"/>
      <c r="BR701" s="127"/>
      <c r="BS701" s="127"/>
      <c r="BT701" s="127"/>
      <c r="BU701" s="127"/>
      <c r="BV701" s="127"/>
      <c r="BW701" s="127"/>
      <c r="BX701" s="127"/>
      <c r="BY701" s="127"/>
      <c r="BZ701" s="127"/>
      <c r="CA701" s="127"/>
      <c r="CB701" s="127"/>
      <c r="CC701" s="127"/>
      <c r="CD701" s="127"/>
      <c r="CE701" s="127"/>
      <c r="CF701" s="127"/>
      <c r="CG701" s="127"/>
      <c r="CH701" s="127"/>
      <c r="CI701" s="127"/>
      <c r="CJ701" s="127"/>
      <c r="CK701" s="127"/>
      <c r="CL701" s="127"/>
      <c r="CM701" s="127"/>
      <c r="CN701" s="127"/>
      <c r="CO701" s="127"/>
      <c r="CP701" s="127"/>
      <c r="CQ701" s="127"/>
      <c r="CR701" s="127"/>
      <c r="CS701" s="127"/>
      <c r="CT701" s="127"/>
      <c r="CU701" s="127"/>
      <c r="CV701" s="127"/>
      <c r="CW701" s="127"/>
      <c r="CX701" s="127"/>
      <c r="CY701" s="127"/>
      <c r="CZ701" s="127"/>
      <c r="DA701" s="127"/>
      <c r="DB701" s="127"/>
      <c r="DC701" s="127"/>
      <c r="DD701" s="127"/>
      <c r="DE701" s="127"/>
      <c r="DF701" s="127"/>
      <c r="DG701" s="127"/>
      <c r="DH701" s="127"/>
      <c r="DI701" s="127"/>
      <c r="DJ701" s="127"/>
      <c r="DK701" s="127"/>
      <c r="DL701" s="127"/>
      <c r="DM701" s="127"/>
      <c r="DN701" s="127"/>
      <c r="DO701" s="127"/>
      <c r="DP701" s="127"/>
      <c r="DQ701" s="127"/>
      <c r="DR701" s="127"/>
      <c r="DS701" s="127"/>
      <c r="DT701" s="127"/>
      <c r="DU701" s="127"/>
      <c r="DV701" s="127"/>
      <c r="DW701" s="127"/>
      <c r="DX701" s="127"/>
      <c r="DY701" s="127"/>
      <c r="DZ701" s="127"/>
      <c r="EA701" s="127"/>
      <c r="EB701" s="127"/>
      <c r="EC701" s="127"/>
      <c r="ED701" s="127"/>
      <c r="EE701" s="127"/>
      <c r="EF701" s="127"/>
      <c r="EG701" s="127"/>
      <c r="EH701" s="127"/>
      <c r="EI701" s="127"/>
      <c r="EJ701" s="127"/>
      <c r="EK701" s="127"/>
      <c r="EL701" s="127"/>
      <c r="EM701" s="127"/>
      <c r="EN701" s="127"/>
      <c r="EO701" s="127"/>
      <c r="EP701" s="127"/>
      <c r="EQ701" s="127"/>
    </row>
    <row r="702" spans="1:148" ht="9.75" customHeight="1" x14ac:dyDescent="0.25">
      <c r="A702" s="107" t="s">
        <v>101</v>
      </c>
      <c r="B702" s="136" t="s">
        <v>101</v>
      </c>
      <c r="C702" s="111" t="s">
        <v>177</v>
      </c>
      <c r="D702" s="113" t="s">
        <v>1044</v>
      </c>
      <c r="E702" s="113" t="s">
        <v>1045</v>
      </c>
      <c r="F702" s="108" t="s">
        <v>1046</v>
      </c>
      <c r="G702" s="108" t="s">
        <v>1010</v>
      </c>
      <c r="H702" s="108" t="s">
        <v>1011</v>
      </c>
      <c r="I702" s="107">
        <v>2070000</v>
      </c>
      <c r="J702" s="108" t="s">
        <v>183</v>
      </c>
      <c r="K702" s="107">
        <v>1</v>
      </c>
      <c r="L702" s="114"/>
      <c r="M702" s="164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  <c r="AF702" s="127"/>
      <c r="AG702" s="127"/>
      <c r="AH702" s="127"/>
      <c r="AI702" s="127"/>
      <c r="AJ702" s="127"/>
      <c r="AK702" s="127"/>
      <c r="AL702" s="127"/>
      <c r="AM702" s="127"/>
      <c r="AN702" s="127"/>
      <c r="AO702" s="127"/>
      <c r="AP702" s="127"/>
      <c r="AQ702" s="127"/>
      <c r="AR702" s="127"/>
      <c r="AS702" s="127"/>
      <c r="AT702" s="127"/>
      <c r="AU702" s="127"/>
      <c r="AV702" s="127"/>
      <c r="AW702" s="127"/>
      <c r="AX702" s="127"/>
      <c r="AY702" s="127"/>
      <c r="AZ702" s="127"/>
      <c r="BA702" s="127"/>
      <c r="BB702" s="127"/>
      <c r="BC702" s="127"/>
      <c r="BD702" s="127"/>
      <c r="BE702" s="127"/>
      <c r="BF702" s="127"/>
      <c r="BG702" s="127"/>
      <c r="BH702" s="127"/>
      <c r="BI702" s="127"/>
      <c r="BJ702" s="127"/>
      <c r="BK702" s="127"/>
      <c r="BL702" s="127"/>
      <c r="BM702" s="127"/>
      <c r="BN702" s="127"/>
      <c r="BO702" s="127"/>
      <c r="BP702" s="127"/>
      <c r="BQ702" s="127"/>
      <c r="BR702" s="127"/>
      <c r="BS702" s="127"/>
      <c r="BT702" s="127"/>
      <c r="BU702" s="127"/>
      <c r="BV702" s="127"/>
      <c r="BW702" s="127"/>
      <c r="BX702" s="127"/>
      <c r="BY702" s="127"/>
      <c r="BZ702" s="127"/>
      <c r="CA702" s="127"/>
      <c r="CB702" s="127"/>
      <c r="CC702" s="127"/>
      <c r="CD702" s="127"/>
      <c r="CE702" s="127"/>
      <c r="CF702" s="127"/>
      <c r="CG702" s="127"/>
      <c r="CH702" s="127"/>
      <c r="CI702" s="127"/>
      <c r="CJ702" s="127"/>
      <c r="CK702" s="127"/>
      <c r="CL702" s="127"/>
      <c r="CM702" s="127"/>
      <c r="CN702" s="127"/>
      <c r="CO702" s="127"/>
      <c r="CP702" s="127"/>
      <c r="CQ702" s="127"/>
      <c r="CR702" s="127"/>
      <c r="CS702" s="127"/>
      <c r="CT702" s="127"/>
      <c r="CU702" s="127"/>
      <c r="CV702" s="127"/>
      <c r="CW702" s="127"/>
      <c r="CX702" s="127"/>
      <c r="CY702" s="127"/>
      <c r="CZ702" s="127"/>
      <c r="DA702" s="127"/>
      <c r="DB702" s="127"/>
      <c r="DC702" s="127"/>
      <c r="DD702" s="127"/>
      <c r="DE702" s="127"/>
      <c r="DF702" s="127"/>
      <c r="DG702" s="127"/>
      <c r="DH702" s="127"/>
      <c r="DI702" s="127"/>
      <c r="DJ702" s="127"/>
      <c r="DK702" s="127"/>
      <c r="DL702" s="127"/>
      <c r="DM702" s="127"/>
      <c r="DN702" s="127"/>
      <c r="DO702" s="127"/>
      <c r="DP702" s="127"/>
      <c r="DQ702" s="127"/>
      <c r="DR702" s="127"/>
      <c r="DS702" s="127"/>
      <c r="DT702" s="127"/>
      <c r="DU702" s="127"/>
      <c r="DV702" s="127"/>
      <c r="DW702" s="127"/>
      <c r="DX702" s="127"/>
      <c r="DY702" s="127"/>
      <c r="DZ702" s="127"/>
      <c r="EA702" s="127"/>
      <c r="EB702" s="127"/>
      <c r="EC702" s="127"/>
      <c r="ED702" s="127"/>
      <c r="EE702" s="127"/>
      <c r="EF702" s="127"/>
      <c r="EG702" s="127"/>
      <c r="EH702" s="127"/>
      <c r="EI702" s="127"/>
      <c r="EJ702" s="127"/>
      <c r="EK702" s="127"/>
      <c r="EL702" s="127"/>
      <c r="EM702" s="127"/>
      <c r="EN702" s="127"/>
      <c r="EO702" s="127"/>
      <c r="EP702" s="127"/>
      <c r="EQ702" s="127"/>
    </row>
    <row r="703" spans="1:148" ht="33.75" x14ac:dyDescent="0.25">
      <c r="A703" s="107" t="s">
        <v>101</v>
      </c>
      <c r="B703" s="136" t="s">
        <v>101</v>
      </c>
      <c r="C703" s="111" t="s">
        <v>177</v>
      </c>
      <c r="D703" s="113" t="s">
        <v>1029</v>
      </c>
      <c r="E703" s="113" t="s">
        <v>1030</v>
      </c>
      <c r="F703" s="108" t="s">
        <v>1031</v>
      </c>
      <c r="G703" s="108" t="s">
        <v>101</v>
      </c>
      <c r="H703" s="108" t="s">
        <v>1032</v>
      </c>
      <c r="I703" s="107">
        <v>2050000</v>
      </c>
      <c r="J703" s="108" t="s">
        <v>152</v>
      </c>
      <c r="K703" s="107">
        <v>1</v>
      </c>
      <c r="L703" s="114"/>
      <c r="M703" s="164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  <c r="AF703" s="127"/>
      <c r="AG703" s="127"/>
      <c r="AH703" s="127"/>
      <c r="AI703" s="127"/>
      <c r="AJ703" s="127"/>
      <c r="AK703" s="127"/>
      <c r="AL703" s="127"/>
      <c r="AM703" s="127"/>
      <c r="AN703" s="127"/>
      <c r="AO703" s="127"/>
      <c r="AP703" s="127"/>
      <c r="AQ703" s="127"/>
      <c r="AR703" s="127"/>
      <c r="AS703" s="127"/>
      <c r="AT703" s="127"/>
      <c r="AU703" s="127"/>
      <c r="AV703" s="127"/>
      <c r="AW703" s="127"/>
      <c r="AX703" s="127"/>
      <c r="AY703" s="127"/>
      <c r="AZ703" s="127"/>
      <c r="BA703" s="127"/>
      <c r="BB703" s="127"/>
      <c r="BC703" s="127"/>
      <c r="BD703" s="127"/>
      <c r="BE703" s="127"/>
      <c r="BF703" s="127"/>
      <c r="BG703" s="127"/>
      <c r="BH703" s="127"/>
      <c r="BI703" s="127"/>
      <c r="BJ703" s="127"/>
      <c r="BK703" s="127"/>
      <c r="BL703" s="127"/>
      <c r="BM703" s="127"/>
      <c r="BN703" s="127"/>
      <c r="BO703" s="127"/>
      <c r="BP703" s="127"/>
      <c r="BQ703" s="127"/>
      <c r="BR703" s="127"/>
      <c r="BS703" s="127"/>
      <c r="BT703" s="127"/>
      <c r="BU703" s="127"/>
      <c r="BV703" s="127"/>
      <c r="BW703" s="127"/>
      <c r="BX703" s="127"/>
      <c r="BY703" s="127"/>
      <c r="BZ703" s="127"/>
      <c r="CA703" s="127"/>
      <c r="CB703" s="127"/>
      <c r="CC703" s="127"/>
      <c r="CD703" s="127"/>
      <c r="CE703" s="127"/>
      <c r="CF703" s="127"/>
      <c r="CG703" s="127"/>
      <c r="CH703" s="127"/>
      <c r="CI703" s="127"/>
      <c r="CJ703" s="127"/>
      <c r="CK703" s="127"/>
      <c r="CL703" s="127"/>
      <c r="CM703" s="127"/>
      <c r="CN703" s="127"/>
      <c r="CO703" s="127"/>
      <c r="CP703" s="127"/>
      <c r="CQ703" s="127"/>
      <c r="CR703" s="127"/>
      <c r="CS703" s="127"/>
      <c r="CT703" s="127"/>
      <c r="CU703" s="127"/>
      <c r="CV703" s="127"/>
      <c r="CW703" s="127"/>
      <c r="CX703" s="127"/>
      <c r="CY703" s="127"/>
      <c r="CZ703" s="127"/>
      <c r="DA703" s="127"/>
      <c r="DB703" s="127"/>
      <c r="DC703" s="127"/>
      <c r="DD703" s="127"/>
      <c r="DE703" s="127"/>
      <c r="DF703" s="127"/>
      <c r="DG703" s="127"/>
      <c r="DH703" s="127"/>
      <c r="DI703" s="127"/>
      <c r="DJ703" s="127"/>
      <c r="DK703" s="127"/>
      <c r="DL703" s="127"/>
      <c r="DM703" s="127"/>
      <c r="DN703" s="127"/>
      <c r="DO703" s="127"/>
      <c r="DP703" s="127"/>
      <c r="DQ703" s="127"/>
      <c r="DR703" s="127"/>
      <c r="DS703" s="127"/>
      <c r="DT703" s="127"/>
      <c r="DU703" s="127"/>
      <c r="DV703" s="127"/>
      <c r="DW703" s="127"/>
      <c r="DX703" s="127"/>
      <c r="DY703" s="127"/>
      <c r="DZ703" s="127"/>
      <c r="EA703" s="127"/>
      <c r="EB703" s="127"/>
      <c r="EC703" s="127"/>
      <c r="ED703" s="127"/>
      <c r="EE703" s="127"/>
      <c r="EF703" s="127"/>
      <c r="EG703" s="127"/>
      <c r="EH703" s="127"/>
      <c r="EI703" s="127"/>
      <c r="EJ703" s="127"/>
      <c r="EK703" s="127"/>
      <c r="EL703" s="127"/>
      <c r="EM703" s="127"/>
      <c r="EN703" s="127"/>
      <c r="EO703" s="127"/>
      <c r="EP703" s="127"/>
      <c r="EQ703" s="127"/>
    </row>
    <row r="704" spans="1:148" ht="22.5" x14ac:dyDescent="0.25">
      <c r="A704" s="107" t="s">
        <v>101</v>
      </c>
      <c r="B704" s="136" t="s">
        <v>101</v>
      </c>
      <c r="C704" s="137" t="s">
        <v>127</v>
      </c>
      <c r="D704" s="174" t="s">
        <v>1132</v>
      </c>
      <c r="E704" s="113" t="s">
        <v>1133</v>
      </c>
      <c r="F704" s="108" t="s">
        <v>1134</v>
      </c>
      <c r="G704" s="108" t="s">
        <v>101</v>
      </c>
      <c r="H704" s="108" t="s">
        <v>1135</v>
      </c>
      <c r="I704" s="107">
        <v>2540000</v>
      </c>
      <c r="J704" s="108" t="s">
        <v>132</v>
      </c>
      <c r="K704" s="107">
        <v>11.1</v>
      </c>
      <c r="L704" s="114"/>
      <c r="M704" s="164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  <c r="AF704" s="127"/>
      <c r="AG704" s="127"/>
      <c r="AH704" s="127"/>
      <c r="AI704" s="127"/>
      <c r="AJ704" s="127"/>
      <c r="AK704" s="127"/>
      <c r="AL704" s="127"/>
      <c r="AM704" s="127"/>
      <c r="AN704" s="127"/>
      <c r="AO704" s="127"/>
      <c r="AP704" s="127"/>
      <c r="AQ704" s="127"/>
      <c r="AR704" s="127"/>
      <c r="AS704" s="127"/>
      <c r="AT704" s="127"/>
      <c r="AU704" s="127"/>
      <c r="AV704" s="127"/>
      <c r="AW704" s="127"/>
      <c r="AX704" s="127"/>
      <c r="AY704" s="127"/>
      <c r="AZ704" s="127"/>
      <c r="BA704" s="127"/>
      <c r="BB704" s="127"/>
      <c r="BC704" s="127"/>
      <c r="BD704" s="127"/>
      <c r="BE704" s="127"/>
      <c r="BF704" s="127"/>
      <c r="BG704" s="127"/>
      <c r="BH704" s="127"/>
      <c r="BI704" s="127"/>
      <c r="BJ704" s="127"/>
      <c r="BK704" s="127"/>
      <c r="BL704" s="127"/>
      <c r="BM704" s="127"/>
      <c r="BN704" s="127"/>
      <c r="BO704" s="127"/>
      <c r="BP704" s="127"/>
      <c r="BQ704" s="127"/>
      <c r="BR704" s="127"/>
      <c r="BS704" s="127"/>
      <c r="BT704" s="127"/>
      <c r="BU704" s="127"/>
      <c r="BV704" s="127"/>
      <c r="BW704" s="127"/>
      <c r="BX704" s="127"/>
      <c r="BY704" s="127"/>
      <c r="BZ704" s="127"/>
      <c r="CA704" s="127"/>
      <c r="CB704" s="127"/>
      <c r="CC704" s="127"/>
      <c r="CD704" s="127"/>
      <c r="CE704" s="127"/>
      <c r="CF704" s="127"/>
      <c r="CG704" s="127"/>
      <c r="CH704" s="127"/>
      <c r="CI704" s="127"/>
      <c r="CJ704" s="127"/>
      <c r="CK704" s="127"/>
      <c r="CL704" s="127"/>
      <c r="CM704" s="127"/>
      <c r="CN704" s="127"/>
      <c r="CO704" s="127"/>
      <c r="CP704" s="127"/>
      <c r="CQ704" s="127"/>
      <c r="CR704" s="127"/>
      <c r="CS704" s="127"/>
      <c r="CT704" s="127"/>
      <c r="CU704" s="127"/>
      <c r="CV704" s="127"/>
      <c r="CW704" s="127"/>
      <c r="CX704" s="127"/>
      <c r="CY704" s="127"/>
      <c r="CZ704" s="127"/>
      <c r="DA704" s="127"/>
      <c r="DB704" s="127"/>
      <c r="DC704" s="127"/>
      <c r="DD704" s="127"/>
      <c r="DE704" s="127"/>
      <c r="DF704" s="127"/>
      <c r="DG704" s="127"/>
      <c r="DH704" s="127"/>
      <c r="DI704" s="127"/>
      <c r="DJ704" s="127"/>
      <c r="DK704" s="127"/>
      <c r="DL704" s="127"/>
      <c r="DM704" s="127"/>
      <c r="DN704" s="127"/>
      <c r="DO704" s="127"/>
      <c r="DP704" s="127"/>
      <c r="DQ704" s="127"/>
      <c r="DR704" s="127"/>
      <c r="DS704" s="127"/>
      <c r="DT704" s="127"/>
      <c r="DU704" s="127"/>
      <c r="DV704" s="127"/>
      <c r="DW704" s="127"/>
      <c r="DX704" s="127"/>
      <c r="DY704" s="127"/>
      <c r="DZ704" s="127"/>
      <c r="EA704" s="127"/>
      <c r="EB704" s="127"/>
      <c r="EC704" s="127"/>
      <c r="ED704" s="127"/>
      <c r="EE704" s="127"/>
      <c r="EF704" s="127"/>
      <c r="EG704" s="127"/>
      <c r="EH704" s="127"/>
      <c r="EI704" s="127"/>
      <c r="EJ704" s="127"/>
      <c r="EK704" s="127"/>
      <c r="EL704" s="127"/>
      <c r="EM704" s="127"/>
      <c r="EN704" s="127"/>
      <c r="EO704" s="127"/>
      <c r="EP704" s="127"/>
      <c r="EQ704" s="127"/>
      <c r="ER704" s="127"/>
    </row>
    <row r="705" spans="1:148" ht="22.5" x14ac:dyDescent="0.25">
      <c r="A705" s="107" t="s">
        <v>101</v>
      </c>
      <c r="B705" s="136" t="s">
        <v>101</v>
      </c>
      <c r="C705" s="137" t="s">
        <v>127</v>
      </c>
      <c r="D705" s="174" t="s">
        <v>1325</v>
      </c>
      <c r="E705" s="113" t="s">
        <v>1326</v>
      </c>
      <c r="F705" s="108" t="s">
        <v>1327</v>
      </c>
      <c r="G705" s="108" t="s">
        <v>101</v>
      </c>
      <c r="H705" s="108" t="s">
        <v>1328</v>
      </c>
      <c r="I705" s="107">
        <v>2540000</v>
      </c>
      <c r="J705" s="108" t="s">
        <v>132</v>
      </c>
      <c r="K705" s="107">
        <v>13.5</v>
      </c>
      <c r="L705" s="114"/>
      <c r="M705" s="164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  <c r="AD705" s="127"/>
      <c r="AE705" s="127"/>
      <c r="AF705" s="127"/>
      <c r="AG705" s="127"/>
      <c r="AH705" s="127"/>
      <c r="AI705" s="127"/>
      <c r="AJ705" s="127"/>
      <c r="AK705" s="127"/>
      <c r="AL705" s="127"/>
      <c r="AM705" s="127"/>
      <c r="AN705" s="127"/>
      <c r="AO705" s="127"/>
      <c r="AP705" s="127"/>
      <c r="AQ705" s="127"/>
      <c r="AR705" s="127"/>
      <c r="AS705" s="127"/>
      <c r="AT705" s="127"/>
      <c r="AU705" s="127"/>
      <c r="AV705" s="127"/>
      <c r="AW705" s="127"/>
      <c r="AX705" s="127"/>
      <c r="AY705" s="127"/>
      <c r="AZ705" s="127"/>
      <c r="BA705" s="127"/>
      <c r="BB705" s="127"/>
      <c r="BC705" s="127"/>
      <c r="BD705" s="127"/>
      <c r="BE705" s="127"/>
      <c r="BF705" s="127"/>
      <c r="BG705" s="127"/>
      <c r="BH705" s="127"/>
      <c r="BI705" s="127"/>
      <c r="BJ705" s="127"/>
      <c r="BK705" s="127"/>
      <c r="BL705" s="127"/>
      <c r="BM705" s="127"/>
      <c r="BN705" s="127"/>
      <c r="BO705" s="127"/>
      <c r="BP705" s="127"/>
      <c r="BQ705" s="127"/>
      <c r="BR705" s="127"/>
      <c r="BS705" s="127"/>
      <c r="BT705" s="127"/>
      <c r="BU705" s="127"/>
      <c r="BV705" s="127"/>
      <c r="BW705" s="127"/>
      <c r="BX705" s="127"/>
      <c r="BY705" s="127"/>
      <c r="BZ705" s="127"/>
      <c r="CA705" s="127"/>
      <c r="CB705" s="127"/>
      <c r="CC705" s="127"/>
      <c r="CD705" s="127"/>
      <c r="CE705" s="127"/>
      <c r="CF705" s="127"/>
      <c r="CG705" s="127"/>
      <c r="CH705" s="127"/>
      <c r="CI705" s="127"/>
      <c r="CJ705" s="127"/>
      <c r="CK705" s="127"/>
      <c r="CL705" s="127"/>
      <c r="CM705" s="127"/>
      <c r="CN705" s="127"/>
      <c r="CO705" s="127"/>
      <c r="CP705" s="127"/>
      <c r="CQ705" s="127"/>
      <c r="CR705" s="127"/>
      <c r="CS705" s="127"/>
      <c r="CT705" s="127"/>
      <c r="CU705" s="127"/>
      <c r="CV705" s="127"/>
      <c r="CW705" s="127"/>
      <c r="CX705" s="127"/>
      <c r="CY705" s="127"/>
      <c r="CZ705" s="127"/>
      <c r="DA705" s="127"/>
      <c r="DB705" s="127"/>
      <c r="DC705" s="127"/>
      <c r="DD705" s="127"/>
      <c r="DE705" s="127"/>
      <c r="DF705" s="127"/>
      <c r="DG705" s="127"/>
      <c r="DH705" s="127"/>
      <c r="DI705" s="127"/>
      <c r="DJ705" s="127"/>
      <c r="DK705" s="127"/>
      <c r="DL705" s="127"/>
      <c r="DM705" s="127"/>
      <c r="DN705" s="127"/>
      <c r="DO705" s="127"/>
      <c r="DP705" s="127"/>
      <c r="DQ705" s="127"/>
      <c r="DR705" s="127"/>
      <c r="DS705" s="127"/>
      <c r="DT705" s="127"/>
      <c r="DU705" s="127"/>
      <c r="DV705" s="127"/>
      <c r="DW705" s="127"/>
      <c r="DX705" s="127"/>
      <c r="DY705" s="127"/>
      <c r="DZ705" s="127"/>
      <c r="EA705" s="127"/>
      <c r="EB705" s="127"/>
      <c r="EC705" s="127"/>
      <c r="ED705" s="127"/>
      <c r="EE705" s="127"/>
      <c r="EF705" s="127"/>
      <c r="EG705" s="127"/>
      <c r="EH705" s="127"/>
      <c r="EI705" s="127"/>
      <c r="EJ705" s="127"/>
      <c r="EK705" s="127"/>
      <c r="EL705" s="127"/>
      <c r="EM705" s="127"/>
      <c r="EN705" s="127"/>
      <c r="EO705" s="127"/>
      <c r="EP705" s="127"/>
      <c r="EQ705" s="127"/>
      <c r="ER705" s="127"/>
    </row>
    <row r="706" spans="1:148" ht="15.75" customHeight="1" x14ac:dyDescent="0.25">
      <c r="A706" s="107" t="s">
        <v>101</v>
      </c>
      <c r="B706" s="136" t="s">
        <v>101</v>
      </c>
      <c r="C706" s="137" t="s">
        <v>127</v>
      </c>
      <c r="D706" s="174" t="s">
        <v>1136</v>
      </c>
      <c r="E706" s="113" t="s">
        <v>1137</v>
      </c>
      <c r="F706" s="108" t="s">
        <v>1138</v>
      </c>
      <c r="G706" s="108" t="s">
        <v>101</v>
      </c>
      <c r="H706" s="108" t="s">
        <v>1139</v>
      </c>
      <c r="I706" s="107">
        <v>2520000</v>
      </c>
      <c r="J706" s="108" t="s">
        <v>1140</v>
      </c>
      <c r="K706" s="107">
        <v>13</v>
      </c>
      <c r="L706" s="114"/>
      <c r="M706" s="164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  <c r="AD706" s="127"/>
      <c r="AE706" s="127"/>
      <c r="AF706" s="127"/>
      <c r="AG706" s="127"/>
      <c r="AH706" s="127"/>
      <c r="AI706" s="127"/>
      <c r="AJ706" s="127"/>
      <c r="AK706" s="127"/>
      <c r="AL706" s="127"/>
      <c r="AM706" s="127"/>
      <c r="AN706" s="127"/>
      <c r="AO706" s="127"/>
      <c r="AP706" s="127"/>
      <c r="AQ706" s="127"/>
      <c r="AR706" s="127"/>
      <c r="AS706" s="127"/>
      <c r="AT706" s="127"/>
      <c r="AU706" s="127"/>
      <c r="AV706" s="127"/>
      <c r="AW706" s="127"/>
      <c r="AX706" s="127"/>
      <c r="AY706" s="127"/>
      <c r="AZ706" s="127"/>
      <c r="BA706" s="127"/>
      <c r="BB706" s="127"/>
      <c r="BC706" s="127"/>
      <c r="BD706" s="127"/>
      <c r="BE706" s="127"/>
      <c r="BF706" s="127"/>
      <c r="BG706" s="127"/>
      <c r="BH706" s="127"/>
      <c r="BI706" s="127"/>
      <c r="BJ706" s="127"/>
      <c r="BK706" s="127"/>
      <c r="BL706" s="127"/>
      <c r="BM706" s="127"/>
      <c r="BN706" s="127"/>
      <c r="BO706" s="127"/>
      <c r="BP706" s="127"/>
      <c r="BQ706" s="127"/>
      <c r="BR706" s="127"/>
      <c r="BS706" s="127"/>
      <c r="BT706" s="127"/>
      <c r="BU706" s="127"/>
      <c r="BV706" s="127"/>
      <c r="BW706" s="127"/>
      <c r="BX706" s="127"/>
      <c r="BY706" s="127"/>
      <c r="BZ706" s="127"/>
      <c r="CA706" s="127"/>
      <c r="CB706" s="127"/>
      <c r="CC706" s="127"/>
      <c r="CD706" s="127"/>
      <c r="CE706" s="127"/>
      <c r="CF706" s="127"/>
      <c r="CG706" s="127"/>
      <c r="CH706" s="127"/>
      <c r="CI706" s="127"/>
      <c r="CJ706" s="127"/>
      <c r="CK706" s="127"/>
      <c r="CL706" s="127"/>
      <c r="CM706" s="127"/>
      <c r="CN706" s="127"/>
      <c r="CO706" s="127"/>
      <c r="CP706" s="127"/>
      <c r="CQ706" s="127"/>
      <c r="CR706" s="127"/>
      <c r="CS706" s="127"/>
      <c r="CT706" s="127"/>
      <c r="CU706" s="127"/>
      <c r="CV706" s="127"/>
      <c r="CW706" s="127"/>
      <c r="CX706" s="127"/>
      <c r="CY706" s="127"/>
      <c r="CZ706" s="127"/>
      <c r="DA706" s="127"/>
      <c r="DB706" s="127"/>
      <c r="DC706" s="127"/>
      <c r="DD706" s="127"/>
      <c r="DE706" s="127"/>
      <c r="DF706" s="127"/>
      <c r="DG706" s="127"/>
      <c r="DH706" s="127"/>
      <c r="DI706" s="127"/>
      <c r="DJ706" s="127"/>
      <c r="DK706" s="127"/>
      <c r="DL706" s="127"/>
      <c r="DM706" s="127"/>
      <c r="DN706" s="127"/>
      <c r="DO706" s="127"/>
      <c r="DP706" s="127"/>
      <c r="DQ706" s="127"/>
      <c r="DR706" s="127"/>
      <c r="DS706" s="127"/>
      <c r="DT706" s="127"/>
      <c r="DU706" s="127"/>
      <c r="DV706" s="127"/>
      <c r="DW706" s="127"/>
      <c r="DX706" s="127"/>
      <c r="DY706" s="127"/>
      <c r="DZ706" s="127"/>
      <c r="EA706" s="127"/>
      <c r="EB706" s="127"/>
      <c r="EC706" s="127"/>
      <c r="ED706" s="127"/>
      <c r="EE706" s="127"/>
      <c r="EF706" s="127"/>
      <c r="EG706" s="127"/>
      <c r="EH706" s="127"/>
      <c r="EI706" s="127"/>
      <c r="EJ706" s="127"/>
      <c r="EK706" s="127"/>
      <c r="EL706" s="127"/>
      <c r="EM706" s="127"/>
      <c r="EN706" s="127"/>
      <c r="EO706" s="127"/>
      <c r="EP706" s="127"/>
      <c r="EQ706" s="127"/>
      <c r="ER706" s="127"/>
    </row>
    <row r="707" spans="1:148" ht="33.75" x14ac:dyDescent="0.25">
      <c r="A707" s="107" t="s">
        <v>101</v>
      </c>
      <c r="B707" s="136" t="s">
        <v>101</v>
      </c>
      <c r="C707" s="137" t="s">
        <v>127</v>
      </c>
      <c r="D707" s="174" t="s">
        <v>1136</v>
      </c>
      <c r="E707" s="113" t="s">
        <v>1137</v>
      </c>
      <c r="F707" s="108" t="s">
        <v>1138</v>
      </c>
      <c r="G707" s="108" t="s">
        <v>101</v>
      </c>
      <c r="H707" s="108" t="s">
        <v>1139</v>
      </c>
      <c r="I707" s="107">
        <v>2520010</v>
      </c>
      <c r="J707" s="108" t="s">
        <v>1141</v>
      </c>
      <c r="K707" s="107"/>
      <c r="L707" s="114"/>
      <c r="M707" s="164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  <c r="AD707" s="127"/>
      <c r="AE707" s="127"/>
      <c r="AF707" s="127"/>
      <c r="AG707" s="127"/>
      <c r="AH707" s="127"/>
      <c r="AI707" s="127"/>
      <c r="AJ707" s="127"/>
      <c r="AK707" s="127"/>
      <c r="AL707" s="127"/>
      <c r="AM707" s="127"/>
      <c r="AN707" s="127"/>
      <c r="AO707" s="127"/>
      <c r="AP707" s="127"/>
      <c r="AQ707" s="127"/>
      <c r="AR707" s="127"/>
      <c r="AS707" s="127"/>
      <c r="AT707" s="127"/>
      <c r="AU707" s="127"/>
      <c r="AV707" s="127"/>
      <c r="AW707" s="127"/>
      <c r="AX707" s="127"/>
      <c r="AY707" s="127"/>
      <c r="AZ707" s="127"/>
      <c r="BA707" s="127"/>
      <c r="BB707" s="127"/>
      <c r="BC707" s="127"/>
      <c r="BD707" s="127"/>
      <c r="BE707" s="127"/>
      <c r="BF707" s="127"/>
      <c r="BG707" s="127"/>
      <c r="BH707" s="127"/>
      <c r="BI707" s="127"/>
      <c r="BJ707" s="127"/>
      <c r="BK707" s="127"/>
      <c r="BL707" s="127"/>
      <c r="BM707" s="127"/>
      <c r="BN707" s="127"/>
      <c r="BO707" s="127"/>
      <c r="BP707" s="127"/>
      <c r="BQ707" s="127"/>
      <c r="BR707" s="127"/>
      <c r="BS707" s="127"/>
      <c r="BT707" s="127"/>
      <c r="BU707" s="127"/>
      <c r="BV707" s="127"/>
      <c r="BW707" s="127"/>
      <c r="BX707" s="127"/>
      <c r="BY707" s="127"/>
      <c r="BZ707" s="127"/>
      <c r="CA707" s="127"/>
      <c r="CB707" s="127"/>
      <c r="CC707" s="127"/>
      <c r="CD707" s="127"/>
      <c r="CE707" s="127"/>
      <c r="CF707" s="127"/>
      <c r="CG707" s="127"/>
      <c r="CH707" s="127"/>
      <c r="CI707" s="127"/>
      <c r="CJ707" s="127"/>
      <c r="CK707" s="127"/>
      <c r="CL707" s="127"/>
      <c r="CM707" s="127"/>
      <c r="CN707" s="127"/>
      <c r="CO707" s="127"/>
      <c r="CP707" s="127"/>
      <c r="CQ707" s="127"/>
      <c r="CR707" s="127"/>
      <c r="CS707" s="127"/>
      <c r="CT707" s="127"/>
      <c r="CU707" s="127"/>
      <c r="CV707" s="127"/>
      <c r="CW707" s="127"/>
      <c r="CX707" s="127"/>
      <c r="CY707" s="127"/>
      <c r="CZ707" s="127"/>
      <c r="DA707" s="127"/>
      <c r="DB707" s="127"/>
      <c r="DC707" s="127"/>
      <c r="DD707" s="127"/>
      <c r="DE707" s="127"/>
      <c r="DF707" s="127"/>
      <c r="DG707" s="127"/>
      <c r="DH707" s="127"/>
      <c r="DI707" s="127"/>
      <c r="DJ707" s="127"/>
      <c r="DK707" s="127"/>
      <c r="DL707" s="127"/>
      <c r="DM707" s="127"/>
      <c r="DN707" s="127"/>
      <c r="DO707" s="127"/>
      <c r="DP707" s="127"/>
      <c r="DQ707" s="127"/>
      <c r="DR707" s="127"/>
      <c r="DS707" s="127"/>
      <c r="DT707" s="127"/>
      <c r="DU707" s="127"/>
      <c r="DV707" s="127"/>
      <c r="DW707" s="127"/>
      <c r="DX707" s="127"/>
      <c r="DY707" s="127"/>
      <c r="DZ707" s="127"/>
      <c r="EA707" s="127"/>
      <c r="EB707" s="127"/>
      <c r="EC707" s="127"/>
      <c r="ED707" s="127"/>
      <c r="EE707" s="127"/>
      <c r="EF707" s="127"/>
      <c r="EG707" s="127"/>
      <c r="EH707" s="127"/>
      <c r="EI707" s="127"/>
      <c r="EJ707" s="127"/>
      <c r="EK707" s="127"/>
      <c r="EL707" s="127"/>
      <c r="EM707" s="127"/>
      <c r="EN707" s="127"/>
      <c r="EO707" s="127"/>
      <c r="EP707" s="127"/>
      <c r="EQ707" s="127"/>
      <c r="ER707" s="127"/>
    </row>
    <row r="708" spans="1:148" ht="22.5" x14ac:dyDescent="0.25">
      <c r="A708" s="243" t="s">
        <v>101</v>
      </c>
      <c r="B708" s="244" t="s">
        <v>101</v>
      </c>
      <c r="C708" s="245" t="s">
        <v>127</v>
      </c>
      <c r="D708" s="246" t="s">
        <v>1329</v>
      </c>
      <c r="E708" s="246" t="s">
        <v>1330</v>
      </c>
      <c r="F708" s="247" t="s">
        <v>1331</v>
      </c>
      <c r="G708" s="247" t="s">
        <v>1049</v>
      </c>
      <c r="H708" s="247" t="s">
        <v>1332</v>
      </c>
      <c r="I708" s="243">
        <v>2540000</v>
      </c>
      <c r="J708" s="248" t="s">
        <v>132</v>
      </c>
      <c r="K708" s="243">
        <v>4</v>
      </c>
      <c r="L708" s="249"/>
      <c r="M708" s="252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  <c r="AD708" s="127"/>
      <c r="AE708" s="127"/>
      <c r="AF708" s="127"/>
      <c r="AG708" s="127"/>
      <c r="AH708" s="127"/>
      <c r="AI708" s="127"/>
      <c r="AJ708" s="127"/>
      <c r="AK708" s="127"/>
      <c r="AL708" s="127"/>
      <c r="AM708" s="127"/>
      <c r="AN708" s="127"/>
      <c r="AO708" s="127"/>
      <c r="AP708" s="127"/>
      <c r="AQ708" s="127"/>
      <c r="AR708" s="127"/>
      <c r="AS708" s="127"/>
      <c r="AT708" s="127"/>
      <c r="AU708" s="127"/>
      <c r="AV708" s="127"/>
      <c r="AW708" s="127"/>
      <c r="AX708" s="127"/>
      <c r="AY708" s="127"/>
      <c r="AZ708" s="127"/>
      <c r="BA708" s="127"/>
      <c r="BB708" s="127"/>
      <c r="BC708" s="127"/>
      <c r="BD708" s="127"/>
      <c r="BE708" s="127"/>
      <c r="BF708" s="127"/>
      <c r="BG708" s="127"/>
      <c r="BH708" s="127"/>
      <c r="BI708" s="127"/>
      <c r="BJ708" s="127"/>
      <c r="BK708" s="127"/>
      <c r="BL708" s="127"/>
      <c r="BM708" s="127"/>
      <c r="BN708" s="127"/>
      <c r="BO708" s="127"/>
      <c r="BP708" s="127"/>
      <c r="BQ708" s="127"/>
      <c r="BR708" s="127"/>
      <c r="BS708" s="127"/>
      <c r="BT708" s="127"/>
      <c r="BU708" s="127"/>
      <c r="BV708" s="127"/>
      <c r="BW708" s="127"/>
      <c r="BX708" s="127"/>
      <c r="BY708" s="127"/>
      <c r="BZ708" s="127"/>
      <c r="CA708" s="127"/>
      <c r="CB708" s="127"/>
      <c r="CC708" s="127"/>
      <c r="CD708" s="127"/>
      <c r="CE708" s="127"/>
      <c r="CF708" s="127"/>
      <c r="CG708" s="127"/>
      <c r="CH708" s="127"/>
      <c r="CI708" s="127"/>
      <c r="CJ708" s="127"/>
      <c r="CK708" s="127"/>
      <c r="CL708" s="127"/>
      <c r="CM708" s="127"/>
      <c r="CN708" s="127"/>
      <c r="CO708" s="127"/>
      <c r="CP708" s="127"/>
      <c r="CQ708" s="127"/>
      <c r="CR708" s="127"/>
      <c r="CS708" s="127"/>
      <c r="CT708" s="127"/>
      <c r="CU708" s="127"/>
      <c r="CV708" s="127"/>
      <c r="CW708" s="127"/>
      <c r="CX708" s="127"/>
      <c r="CY708" s="127"/>
      <c r="CZ708" s="127"/>
      <c r="DA708" s="127"/>
      <c r="DB708" s="127"/>
      <c r="DC708" s="127"/>
      <c r="DD708" s="127"/>
      <c r="DE708" s="127"/>
      <c r="DF708" s="127"/>
      <c r="DG708" s="127"/>
      <c r="DH708" s="127"/>
      <c r="DI708" s="127"/>
      <c r="DJ708" s="127"/>
      <c r="DK708" s="127"/>
      <c r="DL708" s="127"/>
      <c r="DM708" s="127"/>
      <c r="DN708" s="127"/>
      <c r="DO708" s="127"/>
      <c r="DP708" s="127"/>
      <c r="DQ708" s="127"/>
      <c r="DR708" s="127"/>
      <c r="DS708" s="127"/>
      <c r="DT708" s="127"/>
      <c r="DU708" s="127"/>
      <c r="DV708" s="127"/>
      <c r="DW708" s="127"/>
      <c r="DX708" s="127"/>
      <c r="DY708" s="127"/>
      <c r="DZ708" s="127"/>
      <c r="EA708" s="127"/>
      <c r="EB708" s="127"/>
      <c r="EC708" s="127"/>
      <c r="ED708" s="127"/>
      <c r="EE708" s="127"/>
      <c r="EF708" s="127"/>
      <c r="EG708" s="127"/>
      <c r="EH708" s="127"/>
      <c r="EI708" s="127"/>
      <c r="EJ708" s="127"/>
      <c r="EK708" s="127"/>
      <c r="EL708" s="127"/>
      <c r="EM708" s="127"/>
      <c r="EN708" s="127"/>
      <c r="EO708" s="127"/>
      <c r="EP708" s="127"/>
      <c r="EQ708" s="127"/>
      <c r="ER708" s="127"/>
    </row>
    <row r="709" spans="1:148" x14ac:dyDescent="0.25">
      <c r="B709" s="182"/>
      <c r="C709" s="182"/>
      <c r="D709" s="182"/>
      <c r="E709" s="182"/>
      <c r="F709" s="182"/>
      <c r="G709" s="182"/>
      <c r="H709" s="182"/>
      <c r="J709" s="182"/>
    </row>
    <row r="711" spans="1:148" ht="11.25" x14ac:dyDescent="0.25">
      <c r="A711" s="189" t="s">
        <v>1333</v>
      </c>
      <c r="B711" s="191"/>
      <c r="C711" s="192"/>
      <c r="D711" s="193"/>
    </row>
    <row r="712" spans="1:148" ht="11.25" x14ac:dyDescent="0.25">
      <c r="A712" s="189" t="s">
        <v>1334</v>
      </c>
      <c r="B712" s="191"/>
      <c r="C712" s="192"/>
      <c r="D712" s="193"/>
    </row>
    <row r="713" spans="1:148" ht="11.25" x14ac:dyDescent="0.25">
      <c r="A713" s="189" t="s">
        <v>1335</v>
      </c>
      <c r="B713" s="191"/>
      <c r="C713" s="192"/>
      <c r="D713" s="193"/>
      <c r="E713" s="182"/>
      <c r="F713" s="182"/>
      <c r="G713" s="182"/>
      <c r="H713" s="182"/>
      <c r="J713" s="182"/>
    </row>
    <row r="714" spans="1:148" ht="11.25" x14ac:dyDescent="0.25">
      <c r="A714" s="189" t="s">
        <v>1336</v>
      </c>
      <c r="B714" s="191"/>
      <c r="C714" s="192"/>
      <c r="D714" s="193"/>
      <c r="E714" s="182"/>
      <c r="F714" s="182"/>
      <c r="G714" s="182"/>
      <c r="H714" s="182"/>
      <c r="J714" s="182"/>
    </row>
    <row r="715" spans="1:148" ht="11.25" x14ac:dyDescent="0.25">
      <c r="A715" s="189" t="s">
        <v>1337</v>
      </c>
      <c r="B715" s="191"/>
      <c r="C715" s="192"/>
      <c r="D715" s="193"/>
    </row>
    <row r="716" spans="1:148" ht="11.25" x14ac:dyDescent="0.25">
      <c r="A716" s="189" t="s">
        <v>1338</v>
      </c>
      <c r="B716" s="191"/>
      <c r="C716" s="192"/>
      <c r="D716" s="193"/>
    </row>
    <row r="717" spans="1:148" ht="11.25" x14ac:dyDescent="0.25">
      <c r="A717" s="189" t="s">
        <v>1339</v>
      </c>
      <c r="B717" s="191"/>
      <c r="C717" s="192"/>
      <c r="D717" s="193"/>
    </row>
    <row r="718" spans="1:148" s="37" customFormat="1" ht="11.25" x14ac:dyDescent="0.25">
      <c r="A718" s="194" t="s">
        <v>1340</v>
      </c>
      <c r="B718" s="59"/>
      <c r="C718" s="3"/>
      <c r="D718" s="3"/>
      <c r="E718" s="3"/>
      <c r="F718" s="6"/>
      <c r="G718" s="190"/>
      <c r="H718" s="190"/>
      <c r="I718" s="182"/>
      <c r="J718" s="190"/>
      <c r="K718" s="182"/>
      <c r="L718" s="182"/>
      <c r="M718" s="185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  <c r="AG718" s="182"/>
      <c r="AH718" s="182"/>
      <c r="AI718" s="182"/>
      <c r="AJ718" s="182"/>
      <c r="AK718" s="182"/>
      <c r="AL718" s="182"/>
      <c r="AM718" s="182"/>
      <c r="AN718" s="182"/>
      <c r="AO718" s="182"/>
      <c r="AP718" s="182"/>
      <c r="AQ718" s="182"/>
      <c r="AR718" s="182"/>
      <c r="AS718" s="182"/>
      <c r="AT718" s="182"/>
      <c r="AU718" s="182"/>
      <c r="AV718" s="182"/>
      <c r="AW718" s="182"/>
      <c r="AX718" s="182"/>
      <c r="AY718" s="182"/>
      <c r="AZ718" s="182"/>
      <c r="BA718" s="182"/>
      <c r="BB718" s="182"/>
      <c r="BC718" s="182"/>
      <c r="BD718" s="182"/>
      <c r="BE718" s="182"/>
      <c r="BF718" s="182"/>
      <c r="BG718" s="182"/>
      <c r="BH718" s="182"/>
      <c r="BI718" s="182"/>
      <c r="BJ718" s="182"/>
      <c r="BK718" s="182"/>
      <c r="BL718" s="182"/>
      <c r="BM718" s="182"/>
      <c r="BN718" s="182"/>
      <c r="BO718" s="182"/>
      <c r="BP718" s="182"/>
      <c r="BQ718" s="182"/>
      <c r="BR718" s="182"/>
      <c r="BS718" s="182"/>
      <c r="BT718" s="182"/>
      <c r="BU718" s="182"/>
      <c r="BV718" s="182"/>
      <c r="BW718" s="182"/>
      <c r="BX718" s="182"/>
      <c r="BY718" s="182"/>
      <c r="BZ718" s="182"/>
      <c r="CA718" s="182"/>
      <c r="CB718" s="182"/>
      <c r="CC718" s="182"/>
      <c r="CD718" s="182"/>
      <c r="CE718" s="182"/>
      <c r="CF718" s="182"/>
      <c r="CG718" s="182"/>
      <c r="CH718" s="182"/>
      <c r="CI718" s="182"/>
      <c r="CJ718" s="182"/>
      <c r="CK718" s="182"/>
      <c r="CL718" s="182"/>
      <c r="CM718" s="182"/>
      <c r="CN718" s="182"/>
      <c r="CO718" s="182"/>
      <c r="CP718" s="182"/>
      <c r="CQ718" s="182"/>
      <c r="CR718" s="182"/>
      <c r="CS718" s="182"/>
      <c r="CT718" s="182"/>
      <c r="CU718" s="182"/>
      <c r="CV718" s="182"/>
      <c r="CW718" s="182"/>
      <c r="CX718" s="182"/>
      <c r="CY718" s="182"/>
      <c r="CZ718" s="182"/>
      <c r="DA718" s="182"/>
      <c r="DB718" s="182"/>
      <c r="DC718" s="182"/>
      <c r="DD718" s="182"/>
      <c r="DE718" s="182"/>
      <c r="DF718" s="182"/>
      <c r="DG718" s="182"/>
      <c r="DH718" s="182"/>
      <c r="DI718" s="182"/>
      <c r="DJ718" s="182"/>
      <c r="DK718" s="182"/>
      <c r="DL718" s="182"/>
      <c r="DM718" s="182"/>
      <c r="DN718" s="182"/>
      <c r="DO718" s="182"/>
      <c r="DP718" s="182"/>
      <c r="DQ718" s="182"/>
      <c r="DR718" s="182"/>
      <c r="DS718" s="182"/>
      <c r="DT718" s="182"/>
      <c r="DU718" s="182"/>
      <c r="DV718" s="182"/>
      <c r="DW718" s="182"/>
      <c r="DX718" s="182"/>
      <c r="DY718" s="182"/>
      <c r="DZ718" s="182"/>
      <c r="EA718" s="182"/>
      <c r="EB718" s="182"/>
      <c r="EC718" s="182"/>
      <c r="ED718" s="182"/>
      <c r="EE718" s="182"/>
      <c r="EF718" s="182"/>
      <c r="EG718" s="182"/>
      <c r="EH718" s="182"/>
      <c r="EI718" s="182"/>
      <c r="EJ718" s="182"/>
      <c r="EK718" s="182"/>
      <c r="EL718" s="182"/>
      <c r="EM718" s="182"/>
      <c r="EN718" s="182"/>
      <c r="EO718" s="182"/>
      <c r="EP718" s="182"/>
      <c r="EQ718" s="182"/>
    </row>
    <row r="719" spans="1:148" ht="11.25" x14ac:dyDescent="0.25">
      <c r="A719" s="189" t="s">
        <v>1341</v>
      </c>
      <c r="B719" s="191"/>
      <c r="C719" s="192"/>
      <c r="D719" s="193"/>
    </row>
    <row r="720" spans="1:148" s="37" customFormat="1" ht="11.25" x14ac:dyDescent="0.25">
      <c r="A720" s="196" t="s">
        <v>1342</v>
      </c>
      <c r="B720" s="59"/>
      <c r="C720" s="3"/>
      <c r="D720" s="3"/>
      <c r="E720" s="3"/>
      <c r="F720" s="6"/>
      <c r="G720" s="190"/>
      <c r="H720" s="190"/>
      <c r="I720" s="182"/>
      <c r="J720" s="190"/>
      <c r="K720" s="182"/>
      <c r="L720" s="182"/>
      <c r="M720" s="185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82"/>
      <c r="AR720" s="182"/>
      <c r="AS720" s="182"/>
      <c r="AT720" s="182"/>
      <c r="AU720" s="182"/>
      <c r="AV720" s="182"/>
      <c r="AW720" s="182"/>
      <c r="AX720" s="182"/>
      <c r="AY720" s="182"/>
      <c r="AZ720" s="182"/>
      <c r="BA720" s="182"/>
      <c r="BB720" s="182"/>
      <c r="BC720" s="182"/>
      <c r="BD720" s="182"/>
      <c r="BE720" s="182"/>
      <c r="BF720" s="182"/>
      <c r="BG720" s="182"/>
      <c r="BH720" s="182"/>
      <c r="BI720" s="182"/>
      <c r="BJ720" s="182"/>
      <c r="BK720" s="182"/>
      <c r="BL720" s="182"/>
      <c r="BM720" s="182"/>
      <c r="BN720" s="182"/>
      <c r="BO720" s="182"/>
      <c r="BP720" s="182"/>
      <c r="BQ720" s="182"/>
      <c r="BR720" s="182"/>
      <c r="BS720" s="182"/>
      <c r="BT720" s="182"/>
      <c r="BU720" s="182"/>
      <c r="BV720" s="182"/>
      <c r="BW720" s="182"/>
      <c r="BX720" s="182"/>
      <c r="BY720" s="182"/>
      <c r="BZ720" s="182"/>
      <c r="CA720" s="182"/>
      <c r="CB720" s="182"/>
      <c r="CC720" s="182"/>
      <c r="CD720" s="182"/>
      <c r="CE720" s="182"/>
      <c r="CF720" s="182"/>
      <c r="CG720" s="182"/>
      <c r="CH720" s="182"/>
      <c r="CI720" s="182"/>
      <c r="CJ720" s="182"/>
      <c r="CK720" s="182"/>
      <c r="CL720" s="182"/>
      <c r="CM720" s="182"/>
      <c r="CN720" s="182"/>
      <c r="CO720" s="182"/>
      <c r="CP720" s="182"/>
      <c r="CQ720" s="182"/>
      <c r="CR720" s="182"/>
      <c r="CS720" s="182"/>
      <c r="CT720" s="182"/>
      <c r="CU720" s="182"/>
      <c r="CV720" s="182"/>
      <c r="CW720" s="182"/>
      <c r="CX720" s="182"/>
      <c r="CY720" s="182"/>
      <c r="CZ720" s="182"/>
      <c r="DA720" s="182"/>
      <c r="DB720" s="182"/>
      <c r="DC720" s="182"/>
      <c r="DD720" s="182"/>
      <c r="DE720" s="182"/>
      <c r="DF720" s="182"/>
      <c r="DG720" s="182"/>
      <c r="DH720" s="182"/>
      <c r="DI720" s="182"/>
      <c r="DJ720" s="182"/>
      <c r="DK720" s="182"/>
      <c r="DL720" s="182"/>
      <c r="DM720" s="182"/>
      <c r="DN720" s="182"/>
      <c r="DO720" s="182"/>
      <c r="DP720" s="182"/>
      <c r="DQ720" s="182"/>
      <c r="DR720" s="182"/>
      <c r="DS720" s="182"/>
      <c r="DT720" s="182"/>
      <c r="DU720" s="182"/>
      <c r="DV720" s="182"/>
      <c r="DW720" s="182"/>
      <c r="DX720" s="182"/>
      <c r="DY720" s="182"/>
      <c r="DZ720" s="182"/>
      <c r="EA720" s="182"/>
      <c r="EB720" s="182"/>
      <c r="EC720" s="182"/>
      <c r="ED720" s="182"/>
      <c r="EE720" s="182"/>
      <c r="EF720" s="182"/>
      <c r="EG720" s="182"/>
      <c r="EH720" s="182"/>
      <c r="EI720" s="182"/>
      <c r="EJ720" s="182"/>
      <c r="EK720" s="182"/>
      <c r="EL720" s="182"/>
      <c r="EM720" s="182"/>
      <c r="EN720" s="182"/>
      <c r="EO720" s="182"/>
      <c r="EP720" s="182"/>
      <c r="EQ720" s="182"/>
    </row>
    <row r="721" spans="1:147" ht="11.25" x14ac:dyDescent="0.25">
      <c r="A721" s="189" t="s">
        <v>1343</v>
      </c>
      <c r="B721" s="191"/>
      <c r="C721" s="192"/>
      <c r="D721" s="193"/>
    </row>
    <row r="722" spans="1:147" s="37" customFormat="1" ht="11.25" x14ac:dyDescent="0.25">
      <c r="A722" s="189" t="s">
        <v>1344</v>
      </c>
      <c r="B722" s="59"/>
      <c r="C722" s="3"/>
      <c r="D722" s="3"/>
      <c r="E722" s="3"/>
      <c r="F722" s="6"/>
      <c r="G722" s="190"/>
      <c r="H722" s="190"/>
      <c r="I722" s="182"/>
      <c r="J722" s="190"/>
      <c r="K722" s="182"/>
      <c r="L722" s="182"/>
      <c r="M722" s="185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82"/>
      <c r="AR722" s="182"/>
      <c r="AS722" s="182"/>
      <c r="AT722" s="182"/>
      <c r="AU722" s="182"/>
      <c r="AV722" s="182"/>
      <c r="AW722" s="182"/>
      <c r="AX722" s="182"/>
      <c r="AY722" s="182"/>
      <c r="AZ722" s="182"/>
      <c r="BA722" s="182"/>
      <c r="BB722" s="182"/>
      <c r="BC722" s="182"/>
      <c r="BD722" s="182"/>
      <c r="BE722" s="182"/>
      <c r="BF722" s="182"/>
      <c r="BG722" s="182"/>
      <c r="BH722" s="182"/>
      <c r="BI722" s="182"/>
      <c r="BJ722" s="182"/>
      <c r="BK722" s="182"/>
      <c r="BL722" s="182"/>
      <c r="BM722" s="182"/>
      <c r="BN722" s="182"/>
      <c r="BO722" s="182"/>
      <c r="BP722" s="182"/>
      <c r="BQ722" s="182"/>
      <c r="BR722" s="182"/>
      <c r="BS722" s="182"/>
      <c r="BT722" s="182"/>
      <c r="BU722" s="182"/>
      <c r="BV722" s="182"/>
      <c r="BW722" s="182"/>
      <c r="BX722" s="182"/>
      <c r="BY722" s="182"/>
      <c r="BZ722" s="182"/>
      <c r="CA722" s="182"/>
      <c r="CB722" s="182"/>
      <c r="CC722" s="182"/>
      <c r="CD722" s="182"/>
      <c r="CE722" s="182"/>
      <c r="CF722" s="182"/>
      <c r="CG722" s="182"/>
      <c r="CH722" s="182"/>
      <c r="CI722" s="182"/>
      <c r="CJ722" s="182"/>
      <c r="CK722" s="182"/>
      <c r="CL722" s="182"/>
      <c r="CM722" s="182"/>
      <c r="CN722" s="182"/>
      <c r="CO722" s="182"/>
      <c r="CP722" s="182"/>
      <c r="CQ722" s="182"/>
      <c r="CR722" s="182"/>
      <c r="CS722" s="182"/>
      <c r="CT722" s="182"/>
      <c r="CU722" s="182"/>
      <c r="CV722" s="182"/>
      <c r="CW722" s="182"/>
      <c r="CX722" s="182"/>
      <c r="CY722" s="182"/>
      <c r="CZ722" s="182"/>
      <c r="DA722" s="182"/>
      <c r="DB722" s="182"/>
      <c r="DC722" s="182"/>
      <c r="DD722" s="182"/>
      <c r="DE722" s="182"/>
      <c r="DF722" s="182"/>
      <c r="DG722" s="182"/>
      <c r="DH722" s="182"/>
      <c r="DI722" s="182"/>
      <c r="DJ722" s="182"/>
      <c r="DK722" s="182"/>
      <c r="DL722" s="182"/>
      <c r="DM722" s="182"/>
      <c r="DN722" s="182"/>
      <c r="DO722" s="182"/>
      <c r="DP722" s="182"/>
      <c r="DQ722" s="182"/>
      <c r="DR722" s="182"/>
      <c r="DS722" s="182"/>
      <c r="DT722" s="182"/>
      <c r="DU722" s="182"/>
      <c r="DV722" s="182"/>
      <c r="DW722" s="182"/>
      <c r="DX722" s="182"/>
      <c r="DY722" s="182"/>
      <c r="DZ722" s="182"/>
      <c r="EA722" s="182"/>
      <c r="EB722" s="182"/>
      <c r="EC722" s="182"/>
      <c r="ED722" s="182"/>
      <c r="EE722" s="182"/>
      <c r="EF722" s="182"/>
      <c r="EG722" s="182"/>
      <c r="EH722" s="182"/>
      <c r="EI722" s="182"/>
      <c r="EJ722" s="182"/>
      <c r="EK722" s="182"/>
      <c r="EL722" s="182"/>
      <c r="EM722" s="182"/>
      <c r="EN722" s="182"/>
      <c r="EO722" s="182"/>
      <c r="EP722" s="182"/>
      <c r="EQ722" s="182"/>
    </row>
    <row r="723" spans="1:147" s="37" customFormat="1" x14ac:dyDescent="0.25">
      <c r="A723" s="182"/>
      <c r="B723" s="59"/>
      <c r="C723" s="3"/>
      <c r="D723" s="3"/>
      <c r="E723" s="3"/>
      <c r="F723" s="6"/>
      <c r="G723" s="190"/>
      <c r="H723" s="190"/>
      <c r="I723" s="182"/>
      <c r="J723" s="190"/>
      <c r="K723" s="182"/>
      <c r="L723" s="182"/>
      <c r="M723" s="185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82"/>
      <c r="AR723" s="182"/>
      <c r="AS723" s="182"/>
      <c r="AT723" s="182"/>
      <c r="AU723" s="182"/>
      <c r="AV723" s="182"/>
      <c r="AW723" s="182"/>
      <c r="AX723" s="182"/>
      <c r="AY723" s="182"/>
      <c r="AZ723" s="182"/>
      <c r="BA723" s="182"/>
      <c r="BB723" s="182"/>
      <c r="BC723" s="182"/>
      <c r="BD723" s="182"/>
      <c r="BE723" s="182"/>
      <c r="BF723" s="182"/>
      <c r="BG723" s="182"/>
      <c r="BH723" s="182"/>
      <c r="BI723" s="182"/>
      <c r="BJ723" s="182"/>
      <c r="BK723" s="182"/>
      <c r="BL723" s="182"/>
      <c r="BM723" s="182"/>
      <c r="BN723" s="182"/>
      <c r="BO723" s="182"/>
      <c r="BP723" s="182"/>
      <c r="BQ723" s="182"/>
      <c r="BR723" s="182"/>
      <c r="BS723" s="182"/>
      <c r="BT723" s="182"/>
      <c r="BU723" s="182"/>
      <c r="BV723" s="182"/>
      <c r="BW723" s="182"/>
      <c r="BX723" s="182"/>
      <c r="BY723" s="182"/>
      <c r="BZ723" s="182"/>
      <c r="CA723" s="182"/>
      <c r="CB723" s="182"/>
      <c r="CC723" s="182"/>
      <c r="CD723" s="182"/>
      <c r="CE723" s="182"/>
      <c r="CF723" s="182"/>
      <c r="CG723" s="182"/>
      <c r="CH723" s="182"/>
      <c r="CI723" s="182"/>
      <c r="CJ723" s="182"/>
      <c r="CK723" s="182"/>
      <c r="CL723" s="182"/>
      <c r="CM723" s="182"/>
      <c r="CN723" s="182"/>
      <c r="CO723" s="182"/>
      <c r="CP723" s="182"/>
      <c r="CQ723" s="182"/>
      <c r="CR723" s="182"/>
      <c r="CS723" s="182"/>
      <c r="CT723" s="182"/>
      <c r="CU723" s="182"/>
      <c r="CV723" s="182"/>
      <c r="CW723" s="182"/>
      <c r="CX723" s="182"/>
      <c r="CY723" s="182"/>
      <c r="CZ723" s="182"/>
      <c r="DA723" s="182"/>
      <c r="DB723" s="182"/>
      <c r="DC723" s="182"/>
      <c r="DD723" s="182"/>
      <c r="DE723" s="182"/>
      <c r="DF723" s="182"/>
      <c r="DG723" s="182"/>
      <c r="DH723" s="182"/>
      <c r="DI723" s="182"/>
      <c r="DJ723" s="182"/>
      <c r="DK723" s="182"/>
      <c r="DL723" s="182"/>
      <c r="DM723" s="182"/>
      <c r="DN723" s="182"/>
      <c r="DO723" s="182"/>
      <c r="DP723" s="182"/>
      <c r="DQ723" s="182"/>
      <c r="DR723" s="182"/>
      <c r="DS723" s="182"/>
      <c r="DT723" s="182"/>
      <c r="DU723" s="182"/>
      <c r="DV723" s="182"/>
      <c r="DW723" s="182"/>
      <c r="DX723" s="182"/>
      <c r="DY723" s="182"/>
      <c r="DZ723" s="182"/>
      <c r="EA723" s="182"/>
      <c r="EB723" s="182"/>
      <c r="EC723" s="182"/>
      <c r="ED723" s="182"/>
      <c r="EE723" s="182"/>
      <c r="EF723" s="182"/>
      <c r="EG723" s="182"/>
      <c r="EH723" s="182"/>
      <c r="EI723" s="182"/>
      <c r="EJ723" s="182"/>
      <c r="EK723" s="182"/>
      <c r="EL723" s="182"/>
      <c r="EM723" s="182"/>
      <c r="EN723" s="182"/>
      <c r="EO723" s="182"/>
      <c r="EP723" s="182"/>
      <c r="EQ723" s="182"/>
    </row>
    <row r="724" spans="1:147" s="37" customFormat="1" x14ac:dyDescent="0.25">
      <c r="A724" s="182"/>
      <c r="B724" s="59"/>
      <c r="C724" s="3"/>
      <c r="D724" s="3"/>
      <c r="E724" s="3"/>
      <c r="F724" s="6"/>
      <c r="G724" s="190"/>
      <c r="H724" s="190"/>
      <c r="I724" s="182"/>
      <c r="J724" s="190"/>
      <c r="K724" s="182"/>
      <c r="L724" s="182"/>
      <c r="M724" s="185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82"/>
      <c r="AR724" s="182"/>
      <c r="AS724" s="182"/>
      <c r="AT724" s="182"/>
      <c r="AU724" s="182"/>
      <c r="AV724" s="182"/>
      <c r="AW724" s="182"/>
      <c r="AX724" s="182"/>
      <c r="AY724" s="182"/>
      <c r="AZ724" s="182"/>
      <c r="BA724" s="182"/>
      <c r="BB724" s="182"/>
      <c r="BC724" s="182"/>
      <c r="BD724" s="182"/>
      <c r="BE724" s="182"/>
      <c r="BF724" s="182"/>
      <c r="BG724" s="182"/>
      <c r="BH724" s="182"/>
      <c r="BI724" s="182"/>
      <c r="BJ724" s="182"/>
      <c r="BK724" s="182"/>
      <c r="BL724" s="182"/>
      <c r="BM724" s="182"/>
      <c r="BN724" s="182"/>
      <c r="BO724" s="182"/>
      <c r="BP724" s="182"/>
      <c r="BQ724" s="182"/>
      <c r="BR724" s="182"/>
      <c r="BS724" s="182"/>
      <c r="BT724" s="182"/>
      <c r="BU724" s="182"/>
      <c r="BV724" s="182"/>
      <c r="BW724" s="182"/>
      <c r="BX724" s="182"/>
      <c r="BY724" s="182"/>
      <c r="BZ724" s="182"/>
      <c r="CA724" s="182"/>
      <c r="CB724" s="182"/>
      <c r="CC724" s="182"/>
      <c r="CD724" s="182"/>
      <c r="CE724" s="182"/>
      <c r="CF724" s="182"/>
      <c r="CG724" s="182"/>
      <c r="CH724" s="182"/>
      <c r="CI724" s="182"/>
      <c r="CJ724" s="182"/>
      <c r="CK724" s="182"/>
      <c r="CL724" s="182"/>
      <c r="CM724" s="182"/>
      <c r="CN724" s="182"/>
      <c r="CO724" s="182"/>
      <c r="CP724" s="182"/>
      <c r="CQ724" s="182"/>
      <c r="CR724" s="182"/>
      <c r="CS724" s="182"/>
      <c r="CT724" s="182"/>
      <c r="CU724" s="182"/>
      <c r="CV724" s="182"/>
      <c r="CW724" s="182"/>
      <c r="CX724" s="182"/>
      <c r="CY724" s="182"/>
      <c r="CZ724" s="182"/>
      <c r="DA724" s="182"/>
      <c r="DB724" s="182"/>
      <c r="DC724" s="182"/>
      <c r="DD724" s="182"/>
      <c r="DE724" s="182"/>
      <c r="DF724" s="182"/>
      <c r="DG724" s="182"/>
      <c r="DH724" s="182"/>
      <c r="DI724" s="182"/>
      <c r="DJ724" s="182"/>
      <c r="DK724" s="182"/>
      <c r="DL724" s="182"/>
      <c r="DM724" s="182"/>
      <c r="DN724" s="182"/>
      <c r="DO724" s="182"/>
      <c r="DP724" s="182"/>
      <c r="DQ724" s="182"/>
      <c r="DR724" s="182"/>
      <c r="DS724" s="182"/>
      <c r="DT724" s="182"/>
      <c r="DU724" s="182"/>
      <c r="DV724" s="182"/>
      <c r="DW724" s="182"/>
      <c r="DX724" s="182"/>
      <c r="DY724" s="182"/>
      <c r="DZ724" s="182"/>
      <c r="EA724" s="182"/>
      <c r="EB724" s="182"/>
      <c r="EC724" s="182"/>
      <c r="ED724" s="182"/>
      <c r="EE724" s="182"/>
      <c r="EF724" s="182"/>
      <c r="EG724" s="182"/>
      <c r="EH724" s="182"/>
      <c r="EI724" s="182"/>
      <c r="EJ724" s="182"/>
      <c r="EK724" s="182"/>
      <c r="EL724" s="182"/>
      <c r="EM724" s="182"/>
      <c r="EN724" s="182"/>
      <c r="EO724" s="182"/>
      <c r="EP724" s="182"/>
      <c r="EQ724" s="182"/>
    </row>
    <row r="725" spans="1:147" s="37" customFormat="1" x14ac:dyDescent="0.25">
      <c r="A725" s="190" t="s">
        <v>1643</v>
      </c>
      <c r="B725" s="59"/>
      <c r="C725" s="59"/>
      <c r="D725" s="59"/>
      <c r="E725" s="59"/>
      <c r="F725" s="6"/>
      <c r="G725" s="190"/>
      <c r="H725" s="190"/>
      <c r="I725" s="182"/>
      <c r="J725" s="190"/>
      <c r="K725" s="182"/>
      <c r="L725" s="182"/>
      <c r="M725" s="185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82"/>
      <c r="AR725" s="182"/>
      <c r="AS725" s="182"/>
      <c r="AT725" s="182"/>
      <c r="AU725" s="182"/>
      <c r="AV725" s="182"/>
      <c r="AW725" s="182"/>
      <c r="AX725" s="182"/>
      <c r="AY725" s="182"/>
      <c r="AZ725" s="182"/>
      <c r="BA725" s="182"/>
      <c r="BB725" s="182"/>
      <c r="BC725" s="182"/>
      <c r="BD725" s="182"/>
      <c r="BE725" s="182"/>
      <c r="BF725" s="182"/>
      <c r="BG725" s="182"/>
      <c r="BH725" s="182"/>
      <c r="BI725" s="182"/>
      <c r="BJ725" s="182"/>
      <c r="BK725" s="182"/>
      <c r="BL725" s="182"/>
      <c r="BM725" s="182"/>
      <c r="BN725" s="182"/>
      <c r="BO725" s="182"/>
      <c r="BP725" s="182"/>
      <c r="BQ725" s="182"/>
      <c r="BR725" s="182"/>
      <c r="BS725" s="182"/>
      <c r="BT725" s="182"/>
      <c r="BU725" s="182"/>
      <c r="BV725" s="182"/>
      <c r="BW725" s="182"/>
      <c r="BX725" s="182"/>
      <c r="BY725" s="182"/>
      <c r="BZ725" s="182"/>
      <c r="CA725" s="182"/>
      <c r="CB725" s="182"/>
      <c r="CC725" s="182"/>
      <c r="CD725" s="182"/>
      <c r="CE725" s="182"/>
      <c r="CF725" s="182"/>
      <c r="CG725" s="182"/>
      <c r="CH725" s="182"/>
      <c r="CI725" s="182"/>
      <c r="CJ725" s="182"/>
      <c r="CK725" s="182"/>
      <c r="CL725" s="182"/>
      <c r="CM725" s="182"/>
      <c r="CN725" s="182"/>
      <c r="CO725" s="182"/>
      <c r="CP725" s="182"/>
      <c r="CQ725" s="182"/>
      <c r="CR725" s="182"/>
      <c r="CS725" s="182"/>
      <c r="CT725" s="182"/>
      <c r="CU725" s="182"/>
      <c r="CV725" s="182"/>
      <c r="CW725" s="182"/>
      <c r="CX725" s="182"/>
      <c r="CY725" s="182"/>
      <c r="CZ725" s="182"/>
      <c r="DA725" s="182"/>
      <c r="DB725" s="182"/>
      <c r="DC725" s="182"/>
      <c r="DD725" s="182"/>
      <c r="DE725" s="182"/>
      <c r="DF725" s="182"/>
      <c r="DG725" s="182"/>
      <c r="DH725" s="182"/>
      <c r="DI725" s="182"/>
      <c r="DJ725" s="182"/>
      <c r="DK725" s="182"/>
      <c r="DL725" s="182"/>
      <c r="DM725" s="182"/>
      <c r="DN725" s="182"/>
      <c r="DO725" s="182"/>
      <c r="DP725" s="182"/>
      <c r="DQ725" s="182"/>
      <c r="DR725" s="182"/>
      <c r="DS725" s="182"/>
      <c r="DT725" s="182"/>
      <c r="DU725" s="182"/>
      <c r="DV725" s="182"/>
      <c r="DW725" s="182"/>
      <c r="DX725" s="182"/>
      <c r="DY725" s="182"/>
      <c r="DZ725" s="182"/>
      <c r="EA725" s="182"/>
      <c r="EB725" s="182"/>
      <c r="EC725" s="182"/>
      <c r="ED725" s="182"/>
      <c r="EE725" s="182"/>
      <c r="EF725" s="182"/>
      <c r="EG725" s="182"/>
      <c r="EH725" s="182"/>
      <c r="EI725" s="182"/>
      <c r="EJ725" s="182"/>
      <c r="EK725" s="182"/>
      <c r="EL725" s="182"/>
      <c r="EM725" s="182"/>
      <c r="EN725" s="182"/>
      <c r="EO725" s="182"/>
      <c r="EP725" s="182"/>
      <c r="EQ725" s="182"/>
    </row>
    <row r="726" spans="1:147" x14ac:dyDescent="0.25">
      <c r="A726" s="190" t="s">
        <v>1644</v>
      </c>
      <c r="C726" s="59"/>
      <c r="D726" s="59"/>
      <c r="E726" s="59"/>
    </row>
    <row r="727" spans="1:147" x14ac:dyDescent="0.25">
      <c r="A727" s="190" t="s">
        <v>1645</v>
      </c>
      <c r="C727" s="59"/>
      <c r="D727" s="59"/>
      <c r="E727" s="59"/>
    </row>
    <row r="728" spans="1:147" x14ac:dyDescent="0.25">
      <c r="A728" s="190" t="s">
        <v>1646</v>
      </c>
      <c r="C728" s="59"/>
      <c r="D728" s="59"/>
      <c r="E728" s="59"/>
    </row>
    <row r="729" spans="1:147" x14ac:dyDescent="0.25">
      <c r="A729" s="190" t="s">
        <v>1647</v>
      </c>
      <c r="C729" s="59"/>
      <c r="D729" s="59"/>
      <c r="E729" s="59"/>
    </row>
    <row r="730" spans="1:147" x14ac:dyDescent="0.25">
      <c r="A730" s="190" t="s">
        <v>1648</v>
      </c>
      <c r="C730" s="59"/>
      <c r="D730" s="59"/>
      <c r="E730" s="59"/>
    </row>
    <row r="731" spans="1:147" x14ac:dyDescent="0.25">
      <c r="A731" s="190" t="s">
        <v>1649</v>
      </c>
      <c r="C731" s="59"/>
      <c r="D731" s="59"/>
      <c r="E731" s="59"/>
    </row>
  </sheetData>
  <sheetProtection formatCells="0" formatColumns="0" formatRows="0" insertColumns="0" insertRows="0" insertHyperlinks="0" deleteColumns="0" deleteRows="0" sort="0" autoFilter="0" pivotTables="0"/>
  <autoFilter ref="A1:ER708">
    <filterColumn colId="11" showButton="0"/>
  </autoFilter>
  <sortState ref="A2:ER685">
    <sortCondition ref="B2:B685"/>
    <sortCondition ref="C2:C685"/>
    <sortCondition ref="D2:D685"/>
  </sortState>
  <mergeCells count="1">
    <mergeCell ref="L1:M1"/>
  </mergeCells>
  <pageMargins left="0.19685039370078741" right="0.23622047244094491" top="0.23622047244094491" bottom="0.23622047244094491" header="0.15748031496062992" footer="0.15748031496062992"/>
  <pageSetup paperSize="9" scale="9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Y207"/>
  <sheetViews>
    <sheetView zoomScaleNormal="100" workbookViewId="0">
      <pane xSplit="14" ySplit="11" topLeftCell="BB12" activePane="bottomRight" state="frozen"/>
      <selection activeCell="H14" sqref="H14"/>
      <selection pane="topRight" activeCell="H14" sqref="H14"/>
      <selection pane="bottomLeft" activeCell="H14" sqref="H14"/>
      <selection pane="bottomRight" activeCell="A12" sqref="A12:XFD184"/>
    </sheetView>
  </sheetViews>
  <sheetFormatPr defaultColWidth="9.28515625" defaultRowHeight="9.75" x14ac:dyDescent="0.25"/>
  <cols>
    <col min="1" max="1" width="9.28515625" style="182"/>
    <col min="2" max="2" width="8.42578125" style="59" customWidth="1"/>
    <col min="3" max="3" width="3.42578125" style="71" customWidth="1"/>
    <col min="4" max="4" width="3.140625" style="71" customWidth="1"/>
    <col min="5" max="5" width="5.28515625" style="3" customWidth="1"/>
    <col min="6" max="6" width="3.5703125" style="3" customWidth="1"/>
    <col min="7" max="7" width="9.42578125" style="3" customWidth="1"/>
    <col min="8" max="8" width="10.140625" style="3" customWidth="1"/>
    <col min="9" max="9" width="10.7109375" style="3" customWidth="1"/>
    <col min="10" max="10" width="33.28515625" style="6" customWidth="1"/>
    <col min="11" max="11" width="11.42578125" style="190" customWidth="1"/>
    <col min="12" max="12" width="18.7109375" style="190" customWidth="1"/>
    <col min="13" max="13" width="9" style="182" customWidth="1"/>
    <col min="14" max="14" width="14.28515625" style="190" customWidth="1"/>
    <col min="15" max="15" width="9.5703125" style="182" customWidth="1"/>
    <col min="16" max="16" width="6.7109375" style="182" customWidth="1"/>
    <col min="17" max="17" width="18.140625" style="185" customWidth="1"/>
    <col min="18" max="19" width="8.140625" style="183" customWidth="1"/>
    <col min="20" max="20" width="9.28515625" style="10" customWidth="1"/>
    <col min="21" max="26" width="8.42578125" style="10" customWidth="1"/>
    <col min="27" max="27" width="8.28515625" style="10" customWidth="1"/>
    <col min="28" max="29" width="9.28515625" style="10" customWidth="1"/>
    <col min="30" max="35" width="8.42578125" style="10" customWidth="1"/>
    <col min="36" max="36" width="11.140625" style="10" customWidth="1"/>
    <col min="37" max="37" width="12.140625" style="10" customWidth="1"/>
    <col min="38" max="38" width="10.28515625" style="12" customWidth="1"/>
    <col min="39" max="39" width="15" style="12" customWidth="1"/>
    <col min="40" max="40" width="7.140625" style="97" customWidth="1"/>
    <col min="41" max="41" width="12" style="13" customWidth="1"/>
    <col min="42" max="42" width="11.28515625" style="13" customWidth="1"/>
    <col min="43" max="43" width="12" style="13" customWidth="1"/>
    <col min="44" max="44" width="11.28515625" style="13" customWidth="1"/>
    <col min="45" max="45" width="12" style="186" customWidth="1"/>
    <col min="46" max="46" width="11.28515625" style="186" customWidth="1"/>
    <col min="47" max="47" width="11.42578125" style="186" customWidth="1"/>
    <col min="48" max="48" width="11.28515625" style="186" customWidth="1"/>
    <col min="49" max="49" width="12.42578125" style="37" customWidth="1"/>
    <col min="50" max="50" width="12.5703125" style="37" customWidth="1"/>
    <col min="51" max="51" width="12.42578125" style="186" customWidth="1"/>
    <col min="52" max="52" width="12.5703125" style="186" customWidth="1"/>
    <col min="53" max="53" width="7.42578125" style="28" customWidth="1"/>
    <col min="54" max="54" width="11" style="28" customWidth="1"/>
    <col min="55" max="55" width="7.28515625" style="28" customWidth="1"/>
    <col min="56" max="56" width="18.42578125" style="182" customWidth="1"/>
    <col min="57" max="57" width="8.85546875" style="182" customWidth="1"/>
    <col min="58" max="58" width="11.5703125" style="6" customWidth="1"/>
    <col min="59" max="59" width="7.42578125" style="184" customWidth="1"/>
    <col min="60" max="60" width="11.85546875" style="184" customWidth="1"/>
    <col min="61" max="61" width="10.85546875" style="187" customWidth="1"/>
    <col min="62" max="62" width="13.5703125" style="37" customWidth="1"/>
    <col min="63" max="63" width="14.5703125" style="37" customWidth="1"/>
    <col min="64" max="16384" width="9.28515625" style="182"/>
  </cols>
  <sheetData>
    <row r="1" spans="1:63" s="1" customFormat="1" ht="19.5" x14ac:dyDescent="0.25">
      <c r="B1" s="288"/>
      <c r="C1" s="2"/>
      <c r="D1" s="3"/>
      <c r="E1" s="3"/>
      <c r="F1" s="3"/>
      <c r="G1" s="4"/>
      <c r="H1" s="5"/>
      <c r="I1" s="3"/>
      <c r="J1" s="6"/>
      <c r="K1" s="7"/>
      <c r="L1" s="7"/>
      <c r="N1" s="7"/>
      <c r="Q1" s="8"/>
      <c r="R1" s="9"/>
      <c r="S1" s="9"/>
      <c r="T1" s="10"/>
      <c r="U1" s="10"/>
      <c r="V1" s="10"/>
      <c r="W1" s="10"/>
      <c r="X1" s="10"/>
      <c r="Y1" s="10"/>
      <c r="Z1" s="10"/>
      <c r="AA1" s="10"/>
      <c r="AB1" s="10"/>
      <c r="AC1" s="11" t="s">
        <v>0</v>
      </c>
      <c r="AD1" s="285" t="s">
        <v>1</v>
      </c>
      <c r="AE1" s="285"/>
      <c r="AF1" s="285" t="s">
        <v>2</v>
      </c>
      <c r="AG1" s="285"/>
      <c r="AH1" s="285" t="s">
        <v>3</v>
      </c>
      <c r="AI1" s="285"/>
      <c r="AJ1" s="285" t="s">
        <v>4</v>
      </c>
      <c r="AK1" s="286"/>
      <c r="AL1" s="12"/>
      <c r="AM1" s="13"/>
      <c r="AN1" s="13"/>
      <c r="AO1" s="13"/>
      <c r="AP1" s="14" t="s">
        <v>5</v>
      </c>
      <c r="AQ1" s="15" t="s">
        <v>6</v>
      </c>
      <c r="AR1" s="15" t="s">
        <v>7</v>
      </c>
      <c r="AS1" s="16" t="s">
        <v>8</v>
      </c>
      <c r="AU1" s="17" t="s">
        <v>9</v>
      </c>
      <c r="AV1" s="18">
        <v>906.88</v>
      </c>
      <c r="AW1" s="19" t="s">
        <v>10</v>
      </c>
      <c r="AX1" s="20">
        <f>404.04+162.34</f>
        <v>566.38</v>
      </c>
      <c r="AY1" s="21" t="s">
        <v>11</v>
      </c>
      <c r="AZ1" s="22" t="s">
        <v>12</v>
      </c>
      <c r="BA1" s="23">
        <v>68.12</v>
      </c>
      <c r="BB1" s="28"/>
      <c r="BC1" s="28"/>
      <c r="BD1" s="50"/>
      <c r="BE1" s="24"/>
      <c r="BF1" s="25"/>
      <c r="BG1" s="26"/>
      <c r="BH1" s="26"/>
      <c r="BI1" s="26"/>
      <c r="BJ1" s="27"/>
      <c r="BK1" s="28"/>
    </row>
    <row r="2" spans="1:63" s="1" customFormat="1" ht="19.5" x14ac:dyDescent="0.25">
      <c r="B2" s="289"/>
      <c r="C2" s="29"/>
      <c r="D2" s="29" t="s">
        <v>15</v>
      </c>
      <c r="E2" s="5"/>
      <c r="F2" s="30"/>
      <c r="G2" s="31" t="s">
        <v>16</v>
      </c>
      <c r="H2" s="32" t="s">
        <v>17</v>
      </c>
      <c r="I2" s="198" t="s">
        <v>1345</v>
      </c>
      <c r="J2" s="33" t="s">
        <v>1346</v>
      </c>
      <c r="K2" s="7"/>
      <c r="N2" s="7"/>
      <c r="P2" s="9"/>
      <c r="Q2" s="8"/>
      <c r="R2" s="9"/>
      <c r="S2" s="9"/>
      <c r="T2" s="10"/>
      <c r="U2" s="10"/>
      <c r="V2" s="10"/>
      <c r="W2" s="10"/>
      <c r="X2" s="10"/>
      <c r="Y2" s="287" t="s">
        <v>1347</v>
      </c>
      <c r="Z2" s="287"/>
      <c r="AA2" s="10"/>
      <c r="AB2" s="10"/>
      <c r="AC2" s="34" t="s">
        <v>18</v>
      </c>
      <c r="AD2" s="35" t="s">
        <v>19</v>
      </c>
      <c r="AE2" s="35" t="s">
        <v>20</v>
      </c>
      <c r="AF2" s="35" t="s">
        <v>19</v>
      </c>
      <c r="AG2" s="35" t="s">
        <v>20</v>
      </c>
      <c r="AH2" s="35" t="s">
        <v>19</v>
      </c>
      <c r="AI2" s="35" t="s">
        <v>20</v>
      </c>
      <c r="AJ2" s="35" t="s">
        <v>21</v>
      </c>
      <c r="AK2" s="36" t="s">
        <v>22</v>
      </c>
      <c r="AL2" s="12"/>
      <c r="AM2" s="13"/>
      <c r="AN2" s="37"/>
      <c r="AO2" s="38" t="s">
        <v>23</v>
      </c>
      <c r="AP2" s="39">
        <v>6.56</v>
      </c>
      <c r="AQ2" s="40">
        <v>7.5</v>
      </c>
      <c r="AR2" s="41">
        <v>7.46</v>
      </c>
      <c r="AS2" s="42">
        <v>7.62</v>
      </c>
      <c r="AU2" s="43" t="s">
        <v>24</v>
      </c>
      <c r="AV2" s="44">
        <f>ROUND($AV$1*2,2)</f>
        <v>1813.76</v>
      </c>
      <c r="AW2" s="45" t="s">
        <v>25</v>
      </c>
      <c r="AX2" s="46">
        <f>707.2+133.33</f>
        <v>840.53000000000009</v>
      </c>
      <c r="AY2" s="47" t="s">
        <v>26</v>
      </c>
      <c r="AZ2" s="48" t="s">
        <v>27</v>
      </c>
      <c r="BA2" s="49">
        <v>102.44</v>
      </c>
      <c r="BB2" s="28"/>
      <c r="BC2" s="28"/>
      <c r="BD2" s="50"/>
      <c r="BE2" s="51"/>
      <c r="BF2" s="52"/>
      <c r="BG2" s="26"/>
      <c r="BH2" s="26"/>
      <c r="BI2" s="26"/>
      <c r="BJ2" s="53"/>
      <c r="BK2" s="28"/>
    </row>
    <row r="3" spans="1:63" s="1" customFormat="1" ht="19.5" x14ac:dyDescent="0.25">
      <c r="B3" s="289"/>
      <c r="C3" s="54"/>
      <c r="D3" s="54" t="s">
        <v>28</v>
      </c>
      <c r="E3" s="4"/>
      <c r="F3" s="55"/>
      <c r="G3" s="56" t="s">
        <v>29</v>
      </c>
      <c r="H3" s="57"/>
      <c r="I3" s="58" t="s">
        <v>30</v>
      </c>
      <c r="J3" s="33" t="s">
        <v>31</v>
      </c>
      <c r="K3" s="59"/>
      <c r="L3" s="59"/>
      <c r="N3" s="7"/>
      <c r="Q3" s="8"/>
      <c r="R3" s="9"/>
      <c r="S3" s="9"/>
      <c r="T3" s="10"/>
      <c r="U3" s="10"/>
      <c r="V3" s="10"/>
      <c r="W3" s="10"/>
      <c r="X3" s="10"/>
      <c r="Y3" s="10"/>
      <c r="Z3" s="10"/>
      <c r="AA3" s="10"/>
      <c r="AB3" s="60" t="s">
        <v>32</v>
      </c>
      <c r="AC3" s="34">
        <v>1.97</v>
      </c>
      <c r="AD3" s="35">
        <v>0.91</v>
      </c>
      <c r="AE3" s="35">
        <v>1.04</v>
      </c>
      <c r="AF3" s="35">
        <v>0.91</v>
      </c>
      <c r="AG3" s="35">
        <v>1.04</v>
      </c>
      <c r="AH3" s="35">
        <v>0.91</v>
      </c>
      <c r="AI3" s="35">
        <v>1.04</v>
      </c>
      <c r="AJ3" s="35">
        <v>1.04</v>
      </c>
      <c r="AK3" s="36">
        <v>1.32</v>
      </c>
      <c r="AL3" s="12"/>
      <c r="AM3" s="61" t="s">
        <v>33</v>
      </c>
      <c r="AN3" s="62">
        <v>20.12</v>
      </c>
      <c r="AO3" s="63"/>
      <c r="AP3" s="64" t="s">
        <v>34</v>
      </c>
      <c r="AQ3" s="65">
        <f>4454.76+3051+7000-2000</f>
        <v>12505.76</v>
      </c>
      <c r="AR3" s="66">
        <f>2452.92+600-1400</f>
        <v>1652.92</v>
      </c>
      <c r="AT3" s="199"/>
      <c r="AU3" s="43" t="s">
        <v>35</v>
      </c>
      <c r="AV3" s="44">
        <f>ROUND($AV$1*1.6,2)</f>
        <v>1451.01</v>
      </c>
      <c r="AW3" s="45" t="s">
        <v>36</v>
      </c>
      <c r="AX3" s="46">
        <v>245.44</v>
      </c>
      <c r="AY3" s="67" t="s">
        <v>37</v>
      </c>
      <c r="AZ3" s="68" t="s">
        <v>38</v>
      </c>
      <c r="BA3" s="69">
        <v>82.16</v>
      </c>
      <c r="BB3" s="28"/>
      <c r="BC3" s="28"/>
      <c r="BD3" s="50"/>
      <c r="BE3" s="51"/>
      <c r="BF3" s="52"/>
      <c r="BG3" s="26"/>
      <c r="BH3" s="26"/>
      <c r="BI3" s="26"/>
      <c r="BJ3" s="28"/>
      <c r="BK3" s="28"/>
    </row>
    <row r="4" spans="1:63" s="1" customFormat="1" ht="15.75" customHeight="1" x14ac:dyDescent="0.25">
      <c r="B4" s="289"/>
      <c r="C4" s="71"/>
      <c r="D4" s="71"/>
      <c r="E4" s="3"/>
      <c r="F4" s="3"/>
      <c r="G4" s="72" t="s">
        <v>39</v>
      </c>
      <c r="H4" s="73"/>
      <c r="I4" s="74"/>
      <c r="J4" s="75"/>
      <c r="K4" s="59"/>
      <c r="L4" s="59"/>
      <c r="N4" s="7"/>
      <c r="Q4" s="8"/>
      <c r="R4" s="9"/>
      <c r="S4" s="9"/>
      <c r="T4" s="10"/>
      <c r="U4" s="10"/>
      <c r="V4" s="10"/>
      <c r="W4" s="10"/>
      <c r="X4" s="10"/>
      <c r="Y4" s="10"/>
      <c r="Z4" s="10"/>
      <c r="AA4" s="10"/>
      <c r="AB4" s="60" t="s">
        <v>40</v>
      </c>
      <c r="AC4" s="76">
        <f>AC3*60*172</f>
        <v>20330.400000000001</v>
      </c>
      <c r="AD4" s="76">
        <f t="shared" ref="AD4:AK4" si="0">AD3*60*172</f>
        <v>9391.2000000000007</v>
      </c>
      <c r="AE4" s="76">
        <f t="shared" si="0"/>
        <v>10732.800000000001</v>
      </c>
      <c r="AF4" s="76">
        <f t="shared" si="0"/>
        <v>9391.2000000000007</v>
      </c>
      <c r="AG4" s="76">
        <f t="shared" si="0"/>
        <v>10732.800000000001</v>
      </c>
      <c r="AH4" s="76">
        <f t="shared" si="0"/>
        <v>9391.2000000000007</v>
      </c>
      <c r="AI4" s="76">
        <f t="shared" si="0"/>
        <v>10732.800000000001</v>
      </c>
      <c r="AJ4" s="76">
        <f t="shared" si="0"/>
        <v>10732.800000000001</v>
      </c>
      <c r="AK4" s="76">
        <f t="shared" si="0"/>
        <v>13622.4</v>
      </c>
      <c r="AL4" s="12"/>
      <c r="AM4" s="61" t="s">
        <v>41</v>
      </c>
      <c r="AN4" s="77">
        <v>147.6</v>
      </c>
      <c r="AO4" s="62">
        <v>50.84</v>
      </c>
      <c r="AP4" s="64" t="s">
        <v>42</v>
      </c>
      <c r="AQ4" s="65">
        <v>826.56</v>
      </c>
      <c r="AR4" s="78">
        <v>7439.04</v>
      </c>
      <c r="AT4" s="199"/>
      <c r="AU4" s="43" t="s">
        <v>43</v>
      </c>
      <c r="AV4" s="44">
        <f>ROUND($AV$1*1.3,2)</f>
        <v>1178.94</v>
      </c>
      <c r="AW4" s="45" t="s">
        <v>44</v>
      </c>
      <c r="AX4" s="46">
        <v>208.52</v>
      </c>
      <c r="AY4" s="67" t="s">
        <v>45</v>
      </c>
      <c r="AZ4" s="200" t="s">
        <v>46</v>
      </c>
      <c r="BA4" s="201">
        <v>144.65</v>
      </c>
      <c r="BB4" s="28"/>
      <c r="BC4" s="28"/>
      <c r="BD4" s="50"/>
      <c r="BE4" s="51"/>
      <c r="BF4" s="52"/>
      <c r="BG4" s="26"/>
      <c r="BH4" s="26"/>
      <c r="BI4" s="26"/>
      <c r="BJ4" s="28"/>
      <c r="BK4" s="28"/>
    </row>
    <row r="5" spans="1:63" s="1" customFormat="1" ht="29.25" customHeight="1" x14ac:dyDescent="0.25">
      <c r="B5" s="290"/>
      <c r="C5" s="79"/>
      <c r="D5" s="79"/>
      <c r="E5" s="80"/>
      <c r="F5" s="80"/>
      <c r="G5" s="80"/>
      <c r="H5" s="80"/>
      <c r="I5" s="80"/>
      <c r="J5" s="81"/>
      <c r="K5" s="7"/>
      <c r="L5" s="7"/>
      <c r="N5" s="7"/>
      <c r="Q5" s="8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82" t="s">
        <v>47</v>
      </c>
      <c r="AJ5" s="76">
        <f>AJ4*1.25</f>
        <v>13416.000000000002</v>
      </c>
      <c r="AK5" s="10"/>
      <c r="AL5" s="12"/>
      <c r="AT5" s="199"/>
      <c r="AU5" s="83" t="s">
        <v>48</v>
      </c>
      <c r="AV5" s="84">
        <f>ROUND($AV$1*1.05,2)</f>
        <v>952.22</v>
      </c>
      <c r="AW5" s="45" t="s">
        <v>49</v>
      </c>
      <c r="AX5" s="46">
        <v>215.8</v>
      </c>
      <c r="AY5" s="67" t="s">
        <v>50</v>
      </c>
      <c r="AZ5" s="202" t="s">
        <v>51</v>
      </c>
      <c r="BA5" s="203">
        <v>157.56</v>
      </c>
      <c r="BB5" s="204" t="s">
        <v>52</v>
      </c>
      <c r="BC5" s="28"/>
      <c r="BD5" s="51"/>
      <c r="BE5" s="51"/>
      <c r="BF5" s="52"/>
      <c r="BG5" s="26"/>
      <c r="BH5" s="26"/>
      <c r="BI5" s="26"/>
      <c r="BJ5" s="28"/>
      <c r="BK5" s="28"/>
    </row>
    <row r="6" spans="1:63" s="1" customFormat="1" x14ac:dyDescent="0.25">
      <c r="B6" s="85"/>
      <c r="C6" s="79"/>
      <c r="D6" s="79"/>
      <c r="E6" s="80"/>
      <c r="F6" s="80"/>
      <c r="G6" s="80"/>
      <c r="H6" s="80"/>
      <c r="I6" s="80"/>
      <c r="J6" s="81"/>
      <c r="K6" s="7"/>
      <c r="L6" s="7"/>
      <c r="N6" s="7"/>
      <c r="Q6" s="8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86"/>
      <c r="AJ6" s="87"/>
      <c r="AK6" s="10"/>
      <c r="AL6" s="12"/>
      <c r="AM6" s="88"/>
      <c r="AN6" s="89"/>
      <c r="AO6" s="90"/>
      <c r="AP6" s="91"/>
      <c r="AQ6" s="92"/>
      <c r="AR6" s="92"/>
      <c r="AS6" s="93"/>
      <c r="AT6" s="205"/>
      <c r="AW6" s="94" t="s">
        <v>53</v>
      </c>
      <c r="AX6" s="95">
        <v>137.80000000000001</v>
      </c>
      <c r="AY6" s="96" t="s">
        <v>54</v>
      </c>
      <c r="AZ6" s="26"/>
      <c r="BA6" s="51"/>
      <c r="BB6" s="28"/>
      <c r="BC6" s="28"/>
      <c r="BD6" s="51"/>
      <c r="BE6" s="51"/>
      <c r="BF6" s="52"/>
      <c r="BG6" s="26"/>
      <c r="BH6" s="26"/>
      <c r="BI6" s="26"/>
      <c r="BJ6" s="28"/>
      <c r="BK6" s="28"/>
    </row>
    <row r="7" spans="1:63" s="1" customFormat="1" x14ac:dyDescent="0.25">
      <c r="B7" s="85"/>
      <c r="C7" s="79"/>
      <c r="D7" s="79"/>
      <c r="E7" s="80"/>
      <c r="F7" s="80"/>
      <c r="G7" s="80"/>
      <c r="H7" s="80"/>
      <c r="I7" s="80"/>
      <c r="J7" s="81"/>
      <c r="K7" s="7"/>
      <c r="L7" s="7"/>
      <c r="N7" s="7"/>
      <c r="Q7" s="8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86"/>
      <c r="AJ7" s="87"/>
      <c r="AK7" s="10"/>
      <c r="AL7" s="12"/>
      <c r="AM7" s="12"/>
      <c r="AN7" s="97"/>
      <c r="AO7" s="88"/>
      <c r="AP7" s="89"/>
      <c r="AQ7" s="90"/>
      <c r="AR7" s="91"/>
      <c r="AS7" s="92"/>
      <c r="AT7" s="92"/>
      <c r="BB7" s="26"/>
      <c r="BC7" s="26"/>
      <c r="BD7" s="51"/>
      <c r="BE7" s="51"/>
      <c r="BF7" s="70"/>
      <c r="BG7" s="98"/>
      <c r="BH7" s="26"/>
      <c r="BI7" s="26"/>
      <c r="BJ7" s="52"/>
      <c r="BK7" s="26"/>
    </row>
    <row r="8" spans="1:63" s="1" customFormat="1" ht="15" customHeight="1" x14ac:dyDescent="0.25">
      <c r="B8" s="85"/>
      <c r="C8" s="79"/>
      <c r="D8" s="79"/>
      <c r="E8" s="80"/>
      <c r="F8" s="80"/>
      <c r="G8" s="80"/>
      <c r="H8" s="80"/>
      <c r="I8" s="80"/>
      <c r="J8" s="81"/>
      <c r="K8" s="7"/>
      <c r="L8" s="7"/>
      <c r="N8" s="7"/>
      <c r="Q8" s="8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86"/>
      <c r="AJ8" s="87"/>
      <c r="AK8" s="10"/>
      <c r="AL8" s="12"/>
      <c r="AM8" s="12"/>
      <c r="AN8" s="97"/>
      <c r="AO8" s="88"/>
      <c r="AP8" s="89"/>
      <c r="AQ8" s="90"/>
      <c r="AR8" s="91"/>
      <c r="AS8" s="92"/>
      <c r="AT8" s="92"/>
      <c r="AU8" s="93"/>
      <c r="AV8" s="99"/>
      <c r="AW8" s="100"/>
      <c r="AX8" s="98"/>
      <c r="AY8" s="26"/>
      <c r="AZ8" s="26"/>
      <c r="BA8" s="52"/>
      <c r="BB8" s="26"/>
      <c r="BC8" s="26"/>
      <c r="BD8" s="51"/>
      <c r="BE8" s="51"/>
      <c r="BF8" s="81"/>
      <c r="BG8" s="101"/>
      <c r="BH8" s="278" t="s">
        <v>57</v>
      </c>
      <c r="BI8" s="279"/>
      <c r="BJ8" s="279"/>
      <c r="BK8" s="280"/>
    </row>
    <row r="9" spans="1:63" s="102" customFormat="1" ht="10.15" customHeight="1" x14ac:dyDescent="0.25">
      <c r="A9" s="281" t="s">
        <v>58</v>
      </c>
      <c r="B9" s="262" t="s">
        <v>59</v>
      </c>
      <c r="C9" s="282" t="s">
        <v>60</v>
      </c>
      <c r="D9" s="282" t="s">
        <v>61</v>
      </c>
      <c r="E9" s="283" t="s">
        <v>62</v>
      </c>
      <c r="F9" s="262" t="s">
        <v>63</v>
      </c>
      <c r="G9" s="284" t="s">
        <v>64</v>
      </c>
      <c r="H9" s="262" t="s">
        <v>65</v>
      </c>
      <c r="I9" s="262" t="s">
        <v>66</v>
      </c>
      <c r="J9" s="262" t="s">
        <v>67</v>
      </c>
      <c r="K9" s="262" t="s">
        <v>68</v>
      </c>
      <c r="L9" s="257" t="s">
        <v>69</v>
      </c>
      <c r="M9" s="262" t="s">
        <v>70</v>
      </c>
      <c r="N9" s="262" t="s">
        <v>71</v>
      </c>
      <c r="O9" s="262" t="s">
        <v>72</v>
      </c>
      <c r="P9" s="262" t="s">
        <v>73</v>
      </c>
      <c r="Q9" s="275" t="s">
        <v>74</v>
      </c>
      <c r="R9" s="276" t="s">
        <v>75</v>
      </c>
      <c r="S9" s="276" t="s">
        <v>76</v>
      </c>
      <c r="T9" s="277" t="s">
        <v>77</v>
      </c>
      <c r="U9" s="277"/>
      <c r="V9" s="277"/>
      <c r="W9" s="277"/>
      <c r="X9" s="277"/>
      <c r="Y9" s="277"/>
      <c r="Z9" s="277"/>
      <c r="AA9" s="277"/>
      <c r="AB9" s="277"/>
      <c r="AC9" s="277" t="s">
        <v>78</v>
      </c>
      <c r="AD9" s="277"/>
      <c r="AE9" s="277"/>
      <c r="AF9" s="277"/>
      <c r="AG9" s="277"/>
      <c r="AH9" s="277"/>
      <c r="AI9" s="277"/>
      <c r="AJ9" s="277"/>
      <c r="AK9" s="277"/>
      <c r="AL9" s="254" t="s">
        <v>79</v>
      </c>
      <c r="AM9" s="254" t="s">
        <v>80</v>
      </c>
      <c r="AN9" s="255" t="s">
        <v>81</v>
      </c>
      <c r="AO9" s="256" t="s">
        <v>82</v>
      </c>
      <c r="AP9" s="256"/>
      <c r="AQ9" s="256" t="s">
        <v>83</v>
      </c>
      <c r="AR9" s="256"/>
      <c r="AS9" s="264" t="s">
        <v>84</v>
      </c>
      <c r="AT9" s="264"/>
      <c r="AU9" s="260" t="s">
        <v>85</v>
      </c>
      <c r="AV9" s="260"/>
      <c r="AW9" s="260" t="s">
        <v>86</v>
      </c>
      <c r="AX9" s="260"/>
      <c r="AY9" s="261" t="s">
        <v>87</v>
      </c>
      <c r="AZ9" s="261"/>
      <c r="BA9" s="262" t="s">
        <v>1348</v>
      </c>
      <c r="BB9" s="263" t="s">
        <v>1349</v>
      </c>
      <c r="BC9" s="263" t="s">
        <v>1350</v>
      </c>
      <c r="BD9" s="257" t="s">
        <v>88</v>
      </c>
      <c r="BE9" s="265" t="s">
        <v>89</v>
      </c>
      <c r="BF9" s="268" t="s">
        <v>90</v>
      </c>
      <c r="BG9" s="269" t="s">
        <v>91</v>
      </c>
      <c r="BH9" s="270" t="s">
        <v>92</v>
      </c>
      <c r="BI9" s="271"/>
      <c r="BJ9" s="274" t="s">
        <v>93</v>
      </c>
      <c r="BK9" s="274"/>
    </row>
    <row r="10" spans="1:63" s="102" customFormat="1" ht="18" customHeight="1" x14ac:dyDescent="0.25">
      <c r="A10" s="281"/>
      <c r="B10" s="262"/>
      <c r="C10" s="282"/>
      <c r="D10" s="282"/>
      <c r="E10" s="283"/>
      <c r="F10" s="262"/>
      <c r="G10" s="284"/>
      <c r="H10" s="262"/>
      <c r="I10" s="262"/>
      <c r="J10" s="262"/>
      <c r="K10" s="262"/>
      <c r="L10" s="258"/>
      <c r="M10" s="262"/>
      <c r="N10" s="262"/>
      <c r="O10" s="262"/>
      <c r="P10" s="262"/>
      <c r="Q10" s="275"/>
      <c r="R10" s="276"/>
      <c r="S10" s="276"/>
      <c r="T10" s="103" t="s">
        <v>0</v>
      </c>
      <c r="U10" s="277" t="s">
        <v>1</v>
      </c>
      <c r="V10" s="277"/>
      <c r="W10" s="277" t="s">
        <v>94</v>
      </c>
      <c r="X10" s="277"/>
      <c r="Y10" s="277" t="s">
        <v>3</v>
      </c>
      <c r="Z10" s="277"/>
      <c r="AA10" s="277" t="s">
        <v>4</v>
      </c>
      <c r="AB10" s="277"/>
      <c r="AC10" s="103" t="s">
        <v>0</v>
      </c>
      <c r="AD10" s="277" t="s">
        <v>1</v>
      </c>
      <c r="AE10" s="277"/>
      <c r="AF10" s="277" t="s">
        <v>95</v>
      </c>
      <c r="AG10" s="277"/>
      <c r="AH10" s="277" t="s">
        <v>3</v>
      </c>
      <c r="AI10" s="277"/>
      <c r="AJ10" s="277" t="s">
        <v>4</v>
      </c>
      <c r="AK10" s="277"/>
      <c r="AL10" s="254"/>
      <c r="AM10" s="254"/>
      <c r="AN10" s="255"/>
      <c r="AO10" s="104" t="s">
        <v>96</v>
      </c>
      <c r="AP10" s="104" t="s">
        <v>97</v>
      </c>
      <c r="AQ10" s="104" t="s">
        <v>96</v>
      </c>
      <c r="AR10" s="104" t="s">
        <v>97</v>
      </c>
      <c r="AS10" s="104" t="s">
        <v>96</v>
      </c>
      <c r="AT10" s="104" t="s">
        <v>97</v>
      </c>
      <c r="AU10" s="260"/>
      <c r="AV10" s="260"/>
      <c r="AW10" s="260"/>
      <c r="AX10" s="260"/>
      <c r="AY10" s="261"/>
      <c r="AZ10" s="261"/>
      <c r="BA10" s="262"/>
      <c r="BB10" s="263"/>
      <c r="BC10" s="263"/>
      <c r="BD10" s="258"/>
      <c r="BE10" s="266"/>
      <c r="BF10" s="268"/>
      <c r="BG10" s="269"/>
      <c r="BH10" s="272"/>
      <c r="BI10" s="273"/>
      <c r="BJ10" s="274"/>
      <c r="BK10" s="274"/>
    </row>
    <row r="11" spans="1:63" s="102" customFormat="1" ht="18" x14ac:dyDescent="0.25">
      <c r="A11" s="281"/>
      <c r="B11" s="262"/>
      <c r="C11" s="282"/>
      <c r="D11" s="282"/>
      <c r="E11" s="283"/>
      <c r="F11" s="262"/>
      <c r="G11" s="284"/>
      <c r="H11" s="262"/>
      <c r="I11" s="262"/>
      <c r="J11" s="262"/>
      <c r="K11" s="262"/>
      <c r="L11" s="259"/>
      <c r="M11" s="262"/>
      <c r="N11" s="262"/>
      <c r="O11" s="262"/>
      <c r="P11" s="262"/>
      <c r="Q11" s="275"/>
      <c r="R11" s="276"/>
      <c r="S11" s="276"/>
      <c r="T11" s="103" t="s">
        <v>18</v>
      </c>
      <c r="U11" s="103" t="s">
        <v>19</v>
      </c>
      <c r="V11" s="103" t="s">
        <v>20</v>
      </c>
      <c r="W11" s="103" t="s">
        <v>19</v>
      </c>
      <c r="X11" s="103" t="s">
        <v>20</v>
      </c>
      <c r="Y11" s="103" t="s">
        <v>19</v>
      </c>
      <c r="Z11" s="103" t="s">
        <v>20</v>
      </c>
      <c r="AA11" s="103" t="s">
        <v>21</v>
      </c>
      <c r="AB11" s="103" t="s">
        <v>22</v>
      </c>
      <c r="AC11" s="103" t="s">
        <v>18</v>
      </c>
      <c r="AD11" s="103" t="s">
        <v>19</v>
      </c>
      <c r="AE11" s="103" t="s">
        <v>20</v>
      </c>
      <c r="AF11" s="103" t="s">
        <v>19</v>
      </c>
      <c r="AG11" s="103" t="s">
        <v>20</v>
      </c>
      <c r="AH11" s="103" t="s">
        <v>19</v>
      </c>
      <c r="AI11" s="103" t="s">
        <v>20</v>
      </c>
      <c r="AJ11" s="103" t="s">
        <v>21</v>
      </c>
      <c r="AK11" s="103" t="s">
        <v>22</v>
      </c>
      <c r="AL11" s="254"/>
      <c r="AM11" s="254"/>
      <c r="AN11" s="255"/>
      <c r="AO11" s="104" t="s">
        <v>98</v>
      </c>
      <c r="AP11" s="104" t="s">
        <v>98</v>
      </c>
      <c r="AQ11" s="104" t="s">
        <v>98</v>
      </c>
      <c r="AR11" s="104" t="s">
        <v>98</v>
      </c>
      <c r="AS11" s="104" t="s">
        <v>98</v>
      </c>
      <c r="AT11" s="104" t="s">
        <v>98</v>
      </c>
      <c r="AU11" s="105" t="s">
        <v>99</v>
      </c>
      <c r="AV11" s="105" t="s">
        <v>100</v>
      </c>
      <c r="AW11" s="105" t="s">
        <v>99</v>
      </c>
      <c r="AX11" s="105" t="s">
        <v>100</v>
      </c>
      <c r="AY11" s="105" t="s">
        <v>99</v>
      </c>
      <c r="AZ11" s="105" t="s">
        <v>100</v>
      </c>
      <c r="BA11" s="262"/>
      <c r="BB11" s="263"/>
      <c r="BC11" s="263"/>
      <c r="BD11" s="259"/>
      <c r="BE11" s="267"/>
      <c r="BF11" s="268"/>
      <c r="BG11" s="269"/>
      <c r="BH11" s="106" t="s">
        <v>99</v>
      </c>
      <c r="BI11" s="106" t="s">
        <v>100</v>
      </c>
      <c r="BJ11" s="106" t="s">
        <v>99</v>
      </c>
      <c r="BK11" s="106" t="s">
        <v>100</v>
      </c>
    </row>
    <row r="12" spans="1:63" s="127" customFormat="1" ht="33.75" x14ac:dyDescent="0.25">
      <c r="A12" s="107" t="s">
        <v>101</v>
      </c>
      <c r="B12" s="108" t="s">
        <v>102</v>
      </c>
      <c r="C12" s="109" t="s">
        <v>121</v>
      </c>
      <c r="D12" s="109">
        <v>0</v>
      </c>
      <c r="E12" s="110"/>
      <c r="F12" s="111" t="s">
        <v>1351</v>
      </c>
      <c r="G12" s="113">
        <v>484348434</v>
      </c>
      <c r="H12" s="113"/>
      <c r="I12" s="107">
        <v>28000445739</v>
      </c>
      <c r="J12" s="108" t="s">
        <v>1352</v>
      </c>
      <c r="K12" s="108" t="s">
        <v>1353</v>
      </c>
      <c r="L12" s="108"/>
      <c r="M12" s="107">
        <v>2050200</v>
      </c>
      <c r="N12" s="108" t="s">
        <v>1354</v>
      </c>
      <c r="O12" s="107">
        <v>1</v>
      </c>
      <c r="P12" s="114"/>
      <c r="Q12" s="115"/>
      <c r="R12" s="116">
        <v>43466</v>
      </c>
      <c r="S12" s="116">
        <v>43555</v>
      </c>
      <c r="T12" s="117"/>
      <c r="U12" s="117"/>
      <c r="V12" s="117"/>
      <c r="W12" s="117"/>
      <c r="X12" s="117"/>
      <c r="Y12" s="117">
        <v>1</v>
      </c>
      <c r="Z12" s="117"/>
      <c r="AA12" s="117"/>
      <c r="AB12" s="117"/>
      <c r="AC12" s="118">
        <f t="shared" ref="AC12:AC75" si="1">T12*$AC$4</f>
        <v>0</v>
      </c>
      <c r="AD12" s="118">
        <f t="shared" ref="AD12:AD75" si="2">U12*$AD$4</f>
        <v>0</v>
      </c>
      <c r="AE12" s="118">
        <f t="shared" ref="AE12:AE75" si="3">V12*$AE$4</f>
        <v>0</v>
      </c>
      <c r="AF12" s="118">
        <f t="shared" ref="AF12:AF75" si="4">W12*$AF$4</f>
        <v>0</v>
      </c>
      <c r="AG12" s="118">
        <f t="shared" ref="AG12:AG75" si="5">X12*$AG$4</f>
        <v>0</v>
      </c>
      <c r="AH12" s="118">
        <f t="shared" ref="AH12:AH75" si="6">Y12*$AH$4</f>
        <v>9391.2000000000007</v>
      </c>
      <c r="AI12" s="118">
        <f t="shared" ref="AI12:AI75" si="7">Z12*$AI$4</f>
        <v>0</v>
      </c>
      <c r="AJ12" s="118">
        <f t="shared" ref="AJ12:AJ75" si="8">AA12*$AJ$4</f>
        <v>0</v>
      </c>
      <c r="AK12" s="118">
        <f t="shared" ref="AK12:AK75" si="9">AB12*$AK$4</f>
        <v>0</v>
      </c>
      <c r="AL12" s="119"/>
      <c r="AM12" s="119"/>
      <c r="AN12" s="120"/>
      <c r="AO12" s="121">
        <f t="shared" ref="AO12:AO65" si="10">IF(AL12&gt;0,AL12,SUM(AC12:AI12)+AK12)</f>
        <v>9391.2000000000007</v>
      </c>
      <c r="AP12" s="121"/>
      <c r="AQ12" s="121">
        <f t="shared" ref="AQ12:AQ75" si="11">ROUND(AO12*0.15,2)</f>
        <v>1408.68</v>
      </c>
      <c r="AR12" s="121"/>
      <c r="AS12" s="122">
        <f t="shared" ref="AS12:AS75" si="12">(Y12+Z12)*$AN$3</f>
        <v>20.12</v>
      </c>
      <c r="AT12" s="122"/>
      <c r="AU12" s="122">
        <f t="shared" ref="AU12:AU75" si="13">ROUND(SUM(AO12,AQ12,AS12),2)</f>
        <v>10820</v>
      </c>
      <c r="AV12" s="121">
        <f>ROUND(AU12*3,2)</f>
        <v>32460</v>
      </c>
      <c r="AW12" s="122"/>
      <c r="AX12" s="122"/>
      <c r="AY12" s="123"/>
      <c r="AZ12" s="123"/>
      <c r="BA12" s="107">
        <v>1</v>
      </c>
      <c r="BB12" s="124"/>
      <c r="BC12" s="124"/>
      <c r="BD12" s="108"/>
      <c r="BE12" s="125"/>
      <c r="BF12" s="125"/>
      <c r="BG12" s="126">
        <v>0.67220000000000002</v>
      </c>
      <c r="BH12" s="159">
        <f t="shared" ref="BH12:BH75" si="14">ROUND(BG12*AU12,2)</f>
        <v>7273.2</v>
      </c>
      <c r="BI12" s="121">
        <f>ROUND((BH12*3),2)</f>
        <v>21819.599999999999</v>
      </c>
      <c r="BJ12" s="159"/>
      <c r="BK12" s="159"/>
    </row>
    <row r="13" spans="1:63" s="127" customFormat="1" ht="22.5" x14ac:dyDescent="0.25">
      <c r="A13" s="107" t="s">
        <v>101</v>
      </c>
      <c r="B13" s="108" t="s">
        <v>102</v>
      </c>
      <c r="C13" s="109" t="s">
        <v>121</v>
      </c>
      <c r="D13" s="109">
        <v>0</v>
      </c>
      <c r="E13" s="110"/>
      <c r="F13" s="111" t="s">
        <v>1355</v>
      </c>
      <c r="G13" s="177">
        <v>300030002</v>
      </c>
      <c r="H13" s="177"/>
      <c r="I13" s="113" t="s">
        <v>1356</v>
      </c>
      <c r="J13" s="108" t="s">
        <v>1357</v>
      </c>
      <c r="K13" s="108" t="s">
        <v>102</v>
      </c>
      <c r="L13" s="130"/>
      <c r="M13" s="107">
        <v>2050200</v>
      </c>
      <c r="N13" s="108" t="s">
        <v>1354</v>
      </c>
      <c r="O13" s="107">
        <v>4</v>
      </c>
      <c r="P13" s="114"/>
      <c r="Q13" s="115"/>
      <c r="R13" s="116">
        <v>43466</v>
      </c>
      <c r="S13" s="116">
        <v>43555</v>
      </c>
      <c r="T13" s="117"/>
      <c r="U13" s="117"/>
      <c r="V13" s="117"/>
      <c r="W13" s="117"/>
      <c r="X13" s="117"/>
      <c r="Y13" s="206">
        <v>3</v>
      </c>
      <c r="Z13" s="206">
        <v>1</v>
      </c>
      <c r="AA13" s="117"/>
      <c r="AB13" s="117"/>
      <c r="AC13" s="118">
        <f t="shared" si="1"/>
        <v>0</v>
      </c>
      <c r="AD13" s="118">
        <f t="shared" si="2"/>
        <v>0</v>
      </c>
      <c r="AE13" s="118">
        <f t="shared" si="3"/>
        <v>0</v>
      </c>
      <c r="AF13" s="118">
        <f t="shared" si="4"/>
        <v>0</v>
      </c>
      <c r="AG13" s="118">
        <f t="shared" si="5"/>
        <v>0</v>
      </c>
      <c r="AH13" s="118">
        <f t="shared" si="6"/>
        <v>28173.600000000002</v>
      </c>
      <c r="AI13" s="118">
        <f t="shared" si="7"/>
        <v>10732.800000000001</v>
      </c>
      <c r="AJ13" s="118">
        <f t="shared" si="8"/>
        <v>0</v>
      </c>
      <c r="AK13" s="118">
        <f t="shared" si="9"/>
        <v>0</v>
      </c>
      <c r="AL13" s="119"/>
      <c r="AM13" s="119"/>
      <c r="AN13" s="120"/>
      <c r="AO13" s="121">
        <f t="shared" si="10"/>
        <v>38906.400000000001</v>
      </c>
      <c r="AP13" s="121"/>
      <c r="AQ13" s="121">
        <f t="shared" si="11"/>
        <v>5835.96</v>
      </c>
      <c r="AR13" s="121"/>
      <c r="AS13" s="122">
        <f t="shared" si="12"/>
        <v>80.48</v>
      </c>
      <c r="AT13" s="122"/>
      <c r="AU13" s="122">
        <f t="shared" si="13"/>
        <v>44822.84</v>
      </c>
      <c r="AV13" s="121">
        <f t="shared" ref="AV13:AV76" si="15">ROUND(AU13*3,2)</f>
        <v>134468.51999999999</v>
      </c>
      <c r="AW13" s="122"/>
      <c r="AX13" s="122"/>
      <c r="AY13" s="123"/>
      <c r="AZ13" s="123"/>
      <c r="BA13" s="107">
        <v>1</v>
      </c>
      <c r="BB13" s="124"/>
      <c r="BC13" s="124"/>
      <c r="BD13" s="108"/>
      <c r="BE13" s="125"/>
      <c r="BF13" s="139"/>
      <c r="BG13" s="126">
        <v>0.67220000000000002</v>
      </c>
      <c r="BH13" s="159">
        <f t="shared" si="14"/>
        <v>30129.91</v>
      </c>
      <c r="BI13" s="121">
        <f t="shared" ref="BI13:BI76" si="16">ROUND((BH13*3),2)</f>
        <v>90389.73</v>
      </c>
      <c r="BJ13" s="159"/>
      <c r="BK13" s="159"/>
    </row>
    <row r="14" spans="1:63" s="127" customFormat="1" ht="22.5" x14ac:dyDescent="0.25">
      <c r="A14" s="107" t="s">
        <v>101</v>
      </c>
      <c r="B14" s="108" t="s">
        <v>102</v>
      </c>
      <c r="C14" s="109" t="s">
        <v>121</v>
      </c>
      <c r="D14" s="109"/>
      <c r="E14" s="110"/>
      <c r="F14" s="111" t="s">
        <v>1355</v>
      </c>
      <c r="G14" s="177">
        <v>300030002</v>
      </c>
      <c r="H14" s="177"/>
      <c r="I14" s="113" t="s">
        <v>1356</v>
      </c>
      <c r="J14" s="108" t="s">
        <v>1357</v>
      </c>
      <c r="K14" s="108" t="s">
        <v>113</v>
      </c>
      <c r="L14" s="130"/>
      <c r="M14" s="107">
        <v>2050200</v>
      </c>
      <c r="N14" s="108" t="s">
        <v>1354</v>
      </c>
      <c r="O14" s="107">
        <v>1</v>
      </c>
      <c r="P14" s="114"/>
      <c r="Q14" s="115"/>
      <c r="R14" s="116">
        <v>43466</v>
      </c>
      <c r="S14" s="116">
        <v>43555</v>
      </c>
      <c r="T14" s="117"/>
      <c r="U14" s="117"/>
      <c r="V14" s="117"/>
      <c r="W14" s="117"/>
      <c r="X14" s="117"/>
      <c r="Y14" s="206">
        <v>1</v>
      </c>
      <c r="Z14" s="206"/>
      <c r="AA14" s="117"/>
      <c r="AB14" s="117"/>
      <c r="AC14" s="118">
        <f t="shared" si="1"/>
        <v>0</v>
      </c>
      <c r="AD14" s="118">
        <f t="shared" si="2"/>
        <v>0</v>
      </c>
      <c r="AE14" s="118">
        <f t="shared" si="3"/>
        <v>0</v>
      </c>
      <c r="AF14" s="118">
        <f t="shared" si="4"/>
        <v>0</v>
      </c>
      <c r="AG14" s="118">
        <f t="shared" si="5"/>
        <v>0</v>
      </c>
      <c r="AH14" s="118">
        <f t="shared" si="6"/>
        <v>9391.2000000000007</v>
      </c>
      <c r="AI14" s="118">
        <f t="shared" si="7"/>
        <v>0</v>
      </c>
      <c r="AJ14" s="118">
        <f t="shared" si="8"/>
        <v>0</v>
      </c>
      <c r="AK14" s="118">
        <f t="shared" si="9"/>
        <v>0</v>
      </c>
      <c r="AL14" s="119"/>
      <c r="AM14" s="119"/>
      <c r="AN14" s="120"/>
      <c r="AO14" s="121">
        <f t="shared" si="10"/>
        <v>9391.2000000000007</v>
      </c>
      <c r="AP14" s="121"/>
      <c r="AQ14" s="121">
        <f t="shared" si="11"/>
        <v>1408.68</v>
      </c>
      <c r="AR14" s="121"/>
      <c r="AS14" s="122">
        <f t="shared" si="12"/>
        <v>20.12</v>
      </c>
      <c r="AT14" s="122"/>
      <c r="AU14" s="122">
        <f t="shared" si="13"/>
        <v>10820</v>
      </c>
      <c r="AV14" s="121">
        <f t="shared" si="15"/>
        <v>32460</v>
      </c>
      <c r="AW14" s="122"/>
      <c r="AX14" s="122"/>
      <c r="AY14" s="123"/>
      <c r="AZ14" s="123"/>
      <c r="BA14" s="107">
        <v>1</v>
      </c>
      <c r="BB14" s="124"/>
      <c r="BC14" s="124"/>
      <c r="BD14" s="108"/>
      <c r="BE14" s="125"/>
      <c r="BF14" s="139"/>
      <c r="BG14" s="126">
        <v>0.67220000000000002</v>
      </c>
      <c r="BH14" s="159">
        <f t="shared" si="14"/>
        <v>7273.2</v>
      </c>
      <c r="BI14" s="121">
        <f t="shared" si="16"/>
        <v>21819.599999999999</v>
      </c>
      <c r="BJ14" s="159"/>
      <c r="BK14" s="159"/>
    </row>
    <row r="15" spans="1:63" s="127" customFormat="1" ht="22.5" x14ac:dyDescent="0.25">
      <c r="A15" s="107" t="s">
        <v>101</v>
      </c>
      <c r="B15" s="108" t="s">
        <v>102</v>
      </c>
      <c r="C15" s="109" t="s">
        <v>121</v>
      </c>
      <c r="D15" s="109"/>
      <c r="E15" s="110"/>
      <c r="F15" s="111" t="s">
        <v>1355</v>
      </c>
      <c r="G15" s="177">
        <v>300030002</v>
      </c>
      <c r="H15" s="177"/>
      <c r="I15" s="113" t="s">
        <v>1356</v>
      </c>
      <c r="J15" s="108" t="s">
        <v>1357</v>
      </c>
      <c r="K15" s="108" t="s">
        <v>1358</v>
      </c>
      <c r="L15" s="130"/>
      <c r="M15" s="107">
        <v>2050200</v>
      </c>
      <c r="N15" s="108" t="s">
        <v>1354</v>
      </c>
      <c r="O15" s="107">
        <v>1</v>
      </c>
      <c r="P15" s="114"/>
      <c r="Q15" s="115"/>
      <c r="R15" s="116">
        <v>43466</v>
      </c>
      <c r="S15" s="116">
        <v>43555</v>
      </c>
      <c r="T15" s="117"/>
      <c r="U15" s="117"/>
      <c r="V15" s="117"/>
      <c r="W15" s="117"/>
      <c r="X15" s="117"/>
      <c r="Y15" s="206"/>
      <c r="Z15" s="206">
        <v>1</v>
      </c>
      <c r="AA15" s="117"/>
      <c r="AB15" s="117"/>
      <c r="AC15" s="118">
        <f t="shared" si="1"/>
        <v>0</v>
      </c>
      <c r="AD15" s="118">
        <f t="shared" si="2"/>
        <v>0</v>
      </c>
      <c r="AE15" s="118">
        <f t="shared" si="3"/>
        <v>0</v>
      </c>
      <c r="AF15" s="118">
        <f t="shared" si="4"/>
        <v>0</v>
      </c>
      <c r="AG15" s="118">
        <f t="shared" si="5"/>
        <v>0</v>
      </c>
      <c r="AH15" s="118">
        <f t="shared" si="6"/>
        <v>0</v>
      </c>
      <c r="AI15" s="118">
        <f t="shared" si="7"/>
        <v>10732.800000000001</v>
      </c>
      <c r="AJ15" s="118">
        <f t="shared" si="8"/>
        <v>0</v>
      </c>
      <c r="AK15" s="118">
        <f t="shared" si="9"/>
        <v>0</v>
      </c>
      <c r="AL15" s="119"/>
      <c r="AM15" s="119"/>
      <c r="AN15" s="120"/>
      <c r="AO15" s="121">
        <f t="shared" si="10"/>
        <v>10732.800000000001</v>
      </c>
      <c r="AP15" s="121"/>
      <c r="AQ15" s="121">
        <f t="shared" si="11"/>
        <v>1609.92</v>
      </c>
      <c r="AR15" s="121"/>
      <c r="AS15" s="122">
        <f t="shared" si="12"/>
        <v>20.12</v>
      </c>
      <c r="AT15" s="122"/>
      <c r="AU15" s="122">
        <f t="shared" si="13"/>
        <v>12362.84</v>
      </c>
      <c r="AV15" s="121">
        <f t="shared" si="15"/>
        <v>37088.519999999997</v>
      </c>
      <c r="AW15" s="122"/>
      <c r="AX15" s="122"/>
      <c r="AY15" s="123"/>
      <c r="AZ15" s="123"/>
      <c r="BA15" s="107">
        <v>1</v>
      </c>
      <c r="BB15" s="124"/>
      <c r="BC15" s="124"/>
      <c r="BD15" s="108"/>
      <c r="BE15" s="125"/>
      <c r="BF15" s="139"/>
      <c r="BG15" s="126">
        <v>0.67220000000000002</v>
      </c>
      <c r="BH15" s="159">
        <f t="shared" si="14"/>
        <v>8310.2999999999993</v>
      </c>
      <c r="BI15" s="121">
        <f t="shared" si="16"/>
        <v>24930.9</v>
      </c>
      <c r="BJ15" s="159"/>
      <c r="BK15" s="159"/>
    </row>
    <row r="16" spans="1:63" s="127" customFormat="1" ht="22.5" customHeight="1" x14ac:dyDescent="0.25">
      <c r="A16" s="107" t="s">
        <v>101</v>
      </c>
      <c r="B16" s="108" t="s">
        <v>133</v>
      </c>
      <c r="C16" s="109" t="s">
        <v>121</v>
      </c>
      <c r="D16" s="109">
        <v>0</v>
      </c>
      <c r="E16" s="110"/>
      <c r="F16" s="111" t="s">
        <v>1355</v>
      </c>
      <c r="G16" s="140">
        <v>346634660</v>
      </c>
      <c r="H16" s="140"/>
      <c r="I16" s="110" t="s">
        <v>1359</v>
      </c>
      <c r="J16" s="108" t="s">
        <v>1360</v>
      </c>
      <c r="K16" s="108" t="s">
        <v>133</v>
      </c>
      <c r="L16" s="108"/>
      <c r="M16" s="114">
        <v>2050200</v>
      </c>
      <c r="N16" s="108" t="s">
        <v>1354</v>
      </c>
      <c r="O16" s="107">
        <v>3</v>
      </c>
      <c r="P16" s="114"/>
      <c r="Q16" s="115"/>
      <c r="R16" s="116">
        <v>43466</v>
      </c>
      <c r="S16" s="116">
        <v>43555</v>
      </c>
      <c r="T16" s="117"/>
      <c r="U16" s="117"/>
      <c r="V16" s="117"/>
      <c r="W16" s="117"/>
      <c r="X16" s="117"/>
      <c r="Y16" s="206">
        <v>2</v>
      </c>
      <c r="Z16" s="206">
        <v>1</v>
      </c>
      <c r="AA16" s="117"/>
      <c r="AB16" s="117"/>
      <c r="AC16" s="118">
        <f t="shared" si="1"/>
        <v>0</v>
      </c>
      <c r="AD16" s="118">
        <f t="shared" si="2"/>
        <v>0</v>
      </c>
      <c r="AE16" s="118">
        <f t="shared" si="3"/>
        <v>0</v>
      </c>
      <c r="AF16" s="118">
        <f t="shared" si="4"/>
        <v>0</v>
      </c>
      <c r="AG16" s="118">
        <f t="shared" si="5"/>
        <v>0</v>
      </c>
      <c r="AH16" s="118">
        <f t="shared" si="6"/>
        <v>18782.400000000001</v>
      </c>
      <c r="AI16" s="118">
        <f t="shared" si="7"/>
        <v>10732.800000000001</v>
      </c>
      <c r="AJ16" s="118">
        <f t="shared" si="8"/>
        <v>0</v>
      </c>
      <c r="AK16" s="118">
        <f t="shared" si="9"/>
        <v>0</v>
      </c>
      <c r="AL16" s="119"/>
      <c r="AM16" s="119"/>
      <c r="AN16" s="120"/>
      <c r="AO16" s="121">
        <f t="shared" si="10"/>
        <v>29515.200000000004</v>
      </c>
      <c r="AP16" s="121"/>
      <c r="AQ16" s="121">
        <f t="shared" si="11"/>
        <v>4427.28</v>
      </c>
      <c r="AR16" s="121"/>
      <c r="AS16" s="122">
        <f t="shared" si="12"/>
        <v>60.36</v>
      </c>
      <c r="AT16" s="122"/>
      <c r="AU16" s="122">
        <f t="shared" si="13"/>
        <v>34002.839999999997</v>
      </c>
      <c r="AV16" s="121">
        <f t="shared" si="15"/>
        <v>102008.52</v>
      </c>
      <c r="AW16" s="122"/>
      <c r="AX16" s="122"/>
      <c r="AY16" s="123"/>
      <c r="AZ16" s="123"/>
      <c r="BA16" s="107">
        <v>1</v>
      </c>
      <c r="BB16" s="124"/>
      <c r="BC16" s="124"/>
      <c r="BD16" s="134"/>
      <c r="BE16" s="125"/>
      <c r="BF16" s="139"/>
      <c r="BG16" s="126">
        <v>0.67220000000000002</v>
      </c>
      <c r="BH16" s="159">
        <f t="shared" si="14"/>
        <v>22856.71</v>
      </c>
      <c r="BI16" s="121">
        <f t="shared" si="16"/>
        <v>68570.13</v>
      </c>
      <c r="BJ16" s="159"/>
      <c r="BK16" s="159"/>
    </row>
    <row r="17" spans="1:207" s="127" customFormat="1" ht="22.5" x14ac:dyDescent="0.25">
      <c r="A17" s="107" t="s">
        <v>101</v>
      </c>
      <c r="B17" s="108" t="s">
        <v>133</v>
      </c>
      <c r="C17" s="109" t="s">
        <v>121</v>
      </c>
      <c r="D17" s="109">
        <v>0</v>
      </c>
      <c r="E17" s="110"/>
      <c r="F17" s="111" t="s">
        <v>1355</v>
      </c>
      <c r="G17" s="140">
        <v>320432041</v>
      </c>
      <c r="H17" s="140"/>
      <c r="I17" s="140" t="s">
        <v>1361</v>
      </c>
      <c r="J17" s="108" t="s">
        <v>1362</v>
      </c>
      <c r="K17" s="108" t="s">
        <v>133</v>
      </c>
      <c r="L17" s="108"/>
      <c r="M17" s="114">
        <v>2050200</v>
      </c>
      <c r="N17" s="108" t="s">
        <v>1354</v>
      </c>
      <c r="O17" s="107">
        <v>5</v>
      </c>
      <c r="P17" s="114"/>
      <c r="Q17" s="115"/>
      <c r="R17" s="116">
        <v>43466</v>
      </c>
      <c r="S17" s="116">
        <v>43555</v>
      </c>
      <c r="T17" s="117"/>
      <c r="U17" s="117"/>
      <c r="V17" s="117"/>
      <c r="W17" s="117"/>
      <c r="X17" s="117"/>
      <c r="Y17" s="117">
        <v>4</v>
      </c>
      <c r="Z17" s="117">
        <v>1</v>
      </c>
      <c r="AA17" s="117"/>
      <c r="AB17" s="117"/>
      <c r="AC17" s="118">
        <f t="shared" si="1"/>
        <v>0</v>
      </c>
      <c r="AD17" s="118">
        <f t="shared" si="2"/>
        <v>0</v>
      </c>
      <c r="AE17" s="118">
        <f t="shared" si="3"/>
        <v>0</v>
      </c>
      <c r="AF17" s="118">
        <f t="shared" si="4"/>
        <v>0</v>
      </c>
      <c r="AG17" s="118">
        <f t="shared" si="5"/>
        <v>0</v>
      </c>
      <c r="AH17" s="118">
        <f t="shared" si="6"/>
        <v>37564.800000000003</v>
      </c>
      <c r="AI17" s="118">
        <f t="shared" si="7"/>
        <v>10732.800000000001</v>
      </c>
      <c r="AJ17" s="118">
        <f t="shared" si="8"/>
        <v>0</v>
      </c>
      <c r="AK17" s="118">
        <f t="shared" si="9"/>
        <v>0</v>
      </c>
      <c r="AL17" s="119"/>
      <c r="AM17" s="119"/>
      <c r="AN17" s="120"/>
      <c r="AO17" s="121">
        <f t="shared" si="10"/>
        <v>48297.600000000006</v>
      </c>
      <c r="AP17" s="121"/>
      <c r="AQ17" s="121">
        <f t="shared" si="11"/>
        <v>7244.64</v>
      </c>
      <c r="AR17" s="121"/>
      <c r="AS17" s="122">
        <f t="shared" si="12"/>
        <v>100.60000000000001</v>
      </c>
      <c r="AT17" s="122"/>
      <c r="AU17" s="122">
        <f t="shared" si="13"/>
        <v>55642.84</v>
      </c>
      <c r="AV17" s="121">
        <f t="shared" si="15"/>
        <v>166928.51999999999</v>
      </c>
      <c r="AW17" s="122"/>
      <c r="AX17" s="122"/>
      <c r="AY17" s="123"/>
      <c r="AZ17" s="123"/>
      <c r="BA17" s="107">
        <v>1</v>
      </c>
      <c r="BB17" s="124"/>
      <c r="BC17" s="124"/>
      <c r="BD17" s="156"/>
      <c r="BE17" s="157"/>
      <c r="BF17" s="157"/>
      <c r="BG17" s="126">
        <v>0.67220000000000002</v>
      </c>
      <c r="BH17" s="159">
        <f t="shared" si="14"/>
        <v>37403.120000000003</v>
      </c>
      <c r="BI17" s="121">
        <f t="shared" si="16"/>
        <v>112209.36</v>
      </c>
      <c r="BJ17" s="159"/>
      <c r="BK17" s="159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</row>
    <row r="18" spans="1:207" s="127" customFormat="1" ht="22.5" customHeight="1" x14ac:dyDescent="0.25">
      <c r="A18" s="107" t="s">
        <v>161</v>
      </c>
      <c r="B18" s="108" t="s">
        <v>162</v>
      </c>
      <c r="C18" s="109" t="s">
        <v>121</v>
      </c>
      <c r="D18" s="109">
        <v>0</v>
      </c>
      <c r="E18" s="110"/>
      <c r="F18" s="111" t="s">
        <v>1351</v>
      </c>
      <c r="G18" s="177" t="s">
        <v>1363</v>
      </c>
      <c r="H18" s="177"/>
      <c r="I18" s="107">
        <v>93522813565</v>
      </c>
      <c r="J18" s="134" t="s">
        <v>1364</v>
      </c>
      <c r="K18" s="158" t="s">
        <v>162</v>
      </c>
      <c r="L18" s="158"/>
      <c r="M18" s="107">
        <v>2050200</v>
      </c>
      <c r="N18" s="108" t="s">
        <v>1354</v>
      </c>
      <c r="O18" s="107">
        <v>2</v>
      </c>
      <c r="P18" s="114"/>
      <c r="Q18" s="115"/>
      <c r="R18" s="116">
        <v>43466</v>
      </c>
      <c r="S18" s="116">
        <v>43555</v>
      </c>
      <c r="T18" s="118"/>
      <c r="U18" s="118"/>
      <c r="V18" s="118"/>
      <c r="W18" s="118"/>
      <c r="X18" s="118"/>
      <c r="Y18" s="118"/>
      <c r="Z18" s="117">
        <v>2</v>
      </c>
      <c r="AA18" s="118"/>
      <c r="AB18" s="118"/>
      <c r="AC18" s="118">
        <f t="shared" si="1"/>
        <v>0</v>
      </c>
      <c r="AD18" s="118">
        <f t="shared" si="2"/>
        <v>0</v>
      </c>
      <c r="AE18" s="118">
        <f t="shared" si="3"/>
        <v>0</v>
      </c>
      <c r="AF18" s="118">
        <f t="shared" si="4"/>
        <v>0</v>
      </c>
      <c r="AG18" s="118">
        <f t="shared" si="5"/>
        <v>0</v>
      </c>
      <c r="AH18" s="118">
        <f t="shared" si="6"/>
        <v>0</v>
      </c>
      <c r="AI18" s="118">
        <f t="shared" si="7"/>
        <v>21465.600000000002</v>
      </c>
      <c r="AJ18" s="118">
        <f t="shared" si="8"/>
        <v>0</v>
      </c>
      <c r="AK18" s="118">
        <f t="shared" si="9"/>
        <v>0</v>
      </c>
      <c r="AL18" s="119"/>
      <c r="AM18" s="119"/>
      <c r="AN18" s="120"/>
      <c r="AO18" s="121">
        <f t="shared" si="10"/>
        <v>21465.600000000002</v>
      </c>
      <c r="AP18" s="121"/>
      <c r="AQ18" s="121">
        <f t="shared" si="11"/>
        <v>3219.84</v>
      </c>
      <c r="AR18" s="121"/>
      <c r="AS18" s="122">
        <f t="shared" si="12"/>
        <v>40.24</v>
      </c>
      <c r="AT18" s="122"/>
      <c r="AU18" s="122">
        <f t="shared" si="13"/>
        <v>24725.68</v>
      </c>
      <c r="AV18" s="121">
        <f t="shared" si="15"/>
        <v>74177.039999999994</v>
      </c>
      <c r="AW18" s="122"/>
      <c r="AX18" s="122"/>
      <c r="AY18" s="123"/>
      <c r="AZ18" s="123"/>
      <c r="BA18" s="107">
        <v>1</v>
      </c>
      <c r="BB18" s="124"/>
      <c r="BC18" s="124"/>
      <c r="BD18" s="108"/>
      <c r="BE18" s="125"/>
      <c r="BF18" s="125"/>
      <c r="BG18" s="126">
        <v>0.67220000000000002</v>
      </c>
      <c r="BH18" s="159">
        <f t="shared" si="14"/>
        <v>16620.599999999999</v>
      </c>
      <c r="BI18" s="121">
        <f t="shared" si="16"/>
        <v>49861.8</v>
      </c>
      <c r="BJ18" s="159"/>
      <c r="BK18" s="159"/>
    </row>
    <row r="19" spans="1:207" s="127" customFormat="1" ht="22.5" x14ac:dyDescent="0.25">
      <c r="A19" s="107" t="s">
        <v>161</v>
      </c>
      <c r="B19" s="108" t="s">
        <v>162</v>
      </c>
      <c r="C19" s="109" t="s">
        <v>121</v>
      </c>
      <c r="D19" s="109">
        <v>0</v>
      </c>
      <c r="E19" s="110"/>
      <c r="F19" s="111" t="s">
        <v>1355</v>
      </c>
      <c r="G19" s="140">
        <v>372237223</v>
      </c>
      <c r="H19" s="140"/>
      <c r="I19" s="110" t="s">
        <v>1365</v>
      </c>
      <c r="J19" s="108" t="s">
        <v>1366</v>
      </c>
      <c r="K19" s="108" t="s">
        <v>218</v>
      </c>
      <c r="L19" s="108"/>
      <c r="M19" s="114">
        <v>2050200</v>
      </c>
      <c r="N19" s="108" t="s">
        <v>1354</v>
      </c>
      <c r="O19" s="107">
        <v>1</v>
      </c>
      <c r="P19" s="114"/>
      <c r="Q19" s="115"/>
      <c r="R19" s="116">
        <v>43466</v>
      </c>
      <c r="S19" s="116">
        <v>43555</v>
      </c>
      <c r="T19" s="118"/>
      <c r="U19" s="118"/>
      <c r="V19" s="118"/>
      <c r="W19" s="118"/>
      <c r="X19" s="118"/>
      <c r="Y19" s="118"/>
      <c r="Z19" s="117">
        <v>1</v>
      </c>
      <c r="AA19" s="118"/>
      <c r="AB19" s="118"/>
      <c r="AC19" s="118">
        <f t="shared" si="1"/>
        <v>0</v>
      </c>
      <c r="AD19" s="118">
        <f t="shared" si="2"/>
        <v>0</v>
      </c>
      <c r="AE19" s="118">
        <f t="shared" si="3"/>
        <v>0</v>
      </c>
      <c r="AF19" s="118">
        <f t="shared" si="4"/>
        <v>0</v>
      </c>
      <c r="AG19" s="118">
        <f t="shared" si="5"/>
        <v>0</v>
      </c>
      <c r="AH19" s="118">
        <f t="shared" si="6"/>
        <v>0</v>
      </c>
      <c r="AI19" s="118">
        <f t="shared" si="7"/>
        <v>10732.800000000001</v>
      </c>
      <c r="AJ19" s="118">
        <f t="shared" si="8"/>
        <v>0</v>
      </c>
      <c r="AK19" s="118">
        <f t="shared" si="9"/>
        <v>0</v>
      </c>
      <c r="AL19" s="119"/>
      <c r="AM19" s="119"/>
      <c r="AN19" s="120"/>
      <c r="AO19" s="121">
        <f t="shared" si="10"/>
        <v>10732.800000000001</v>
      </c>
      <c r="AP19" s="121"/>
      <c r="AQ19" s="121">
        <f t="shared" si="11"/>
        <v>1609.92</v>
      </c>
      <c r="AR19" s="121"/>
      <c r="AS19" s="122">
        <f t="shared" si="12"/>
        <v>20.12</v>
      </c>
      <c r="AT19" s="122"/>
      <c r="AU19" s="122">
        <f t="shared" si="13"/>
        <v>12362.84</v>
      </c>
      <c r="AV19" s="121">
        <f t="shared" si="15"/>
        <v>37088.519999999997</v>
      </c>
      <c r="AW19" s="122"/>
      <c r="AX19" s="122"/>
      <c r="AY19" s="123"/>
      <c r="AZ19" s="123"/>
      <c r="BA19" s="107">
        <v>1</v>
      </c>
      <c r="BB19" s="124"/>
      <c r="BC19" s="124"/>
      <c r="BD19" s="156"/>
      <c r="BE19" s="157"/>
      <c r="BF19" s="157"/>
      <c r="BG19" s="126">
        <v>0.67220000000000002</v>
      </c>
      <c r="BH19" s="159">
        <f t="shared" si="14"/>
        <v>8310.2999999999993</v>
      </c>
      <c r="BI19" s="121">
        <f t="shared" si="16"/>
        <v>24930.9</v>
      </c>
      <c r="BJ19" s="159"/>
      <c r="BK19" s="159"/>
    </row>
    <row r="20" spans="1:207" s="127" customFormat="1" ht="22.5" x14ac:dyDescent="0.25">
      <c r="A20" s="107" t="s">
        <v>161</v>
      </c>
      <c r="B20" s="108" t="s">
        <v>162</v>
      </c>
      <c r="C20" s="109" t="s">
        <v>121</v>
      </c>
      <c r="D20" s="109"/>
      <c r="E20" s="110"/>
      <c r="F20" s="111" t="s">
        <v>1355</v>
      </c>
      <c r="G20" s="140">
        <v>372237223</v>
      </c>
      <c r="H20" s="140"/>
      <c r="I20" s="110" t="s">
        <v>1365</v>
      </c>
      <c r="J20" s="108" t="s">
        <v>1366</v>
      </c>
      <c r="K20" s="108" t="s">
        <v>170</v>
      </c>
      <c r="L20" s="108"/>
      <c r="M20" s="114">
        <v>2050200</v>
      </c>
      <c r="N20" s="108" t="s">
        <v>1354</v>
      </c>
      <c r="O20" s="107">
        <v>1</v>
      </c>
      <c r="P20" s="114"/>
      <c r="Q20" s="115"/>
      <c r="R20" s="116">
        <v>43466</v>
      </c>
      <c r="S20" s="116">
        <v>43555</v>
      </c>
      <c r="T20" s="118"/>
      <c r="U20" s="118"/>
      <c r="V20" s="118"/>
      <c r="W20" s="118"/>
      <c r="X20" s="118"/>
      <c r="Y20" s="118">
        <v>1</v>
      </c>
      <c r="Z20" s="117"/>
      <c r="AA20" s="118"/>
      <c r="AB20" s="118"/>
      <c r="AC20" s="118">
        <f t="shared" si="1"/>
        <v>0</v>
      </c>
      <c r="AD20" s="118">
        <f t="shared" si="2"/>
        <v>0</v>
      </c>
      <c r="AE20" s="118">
        <f t="shared" si="3"/>
        <v>0</v>
      </c>
      <c r="AF20" s="118">
        <f t="shared" si="4"/>
        <v>0</v>
      </c>
      <c r="AG20" s="118">
        <f t="shared" si="5"/>
        <v>0</v>
      </c>
      <c r="AH20" s="118">
        <f t="shared" si="6"/>
        <v>9391.2000000000007</v>
      </c>
      <c r="AI20" s="118">
        <f t="shared" si="7"/>
        <v>0</v>
      </c>
      <c r="AJ20" s="118">
        <f t="shared" si="8"/>
        <v>0</v>
      </c>
      <c r="AK20" s="118">
        <f t="shared" si="9"/>
        <v>0</v>
      </c>
      <c r="AL20" s="119"/>
      <c r="AM20" s="119"/>
      <c r="AN20" s="120"/>
      <c r="AO20" s="121">
        <f t="shared" si="10"/>
        <v>9391.2000000000007</v>
      </c>
      <c r="AP20" s="121"/>
      <c r="AQ20" s="121">
        <f t="shared" si="11"/>
        <v>1408.68</v>
      </c>
      <c r="AR20" s="121"/>
      <c r="AS20" s="122">
        <f t="shared" si="12"/>
        <v>20.12</v>
      </c>
      <c r="AT20" s="122"/>
      <c r="AU20" s="122">
        <f t="shared" si="13"/>
        <v>10820</v>
      </c>
      <c r="AV20" s="121">
        <f t="shared" si="15"/>
        <v>32460</v>
      </c>
      <c r="AW20" s="122"/>
      <c r="AX20" s="122"/>
      <c r="AY20" s="123"/>
      <c r="AZ20" s="123"/>
      <c r="BA20" s="107">
        <v>1</v>
      </c>
      <c r="BB20" s="124"/>
      <c r="BC20" s="124"/>
      <c r="BD20" s="156"/>
      <c r="BE20" s="157"/>
      <c r="BF20" s="157"/>
      <c r="BG20" s="126">
        <v>0.67220000000000002</v>
      </c>
      <c r="BH20" s="159">
        <f t="shared" si="14"/>
        <v>7273.2</v>
      </c>
      <c r="BI20" s="121">
        <f t="shared" si="16"/>
        <v>21819.599999999999</v>
      </c>
      <c r="BJ20" s="159"/>
      <c r="BK20" s="159"/>
    </row>
    <row r="21" spans="1:207" s="127" customFormat="1" ht="22.5" customHeight="1" x14ac:dyDescent="0.25">
      <c r="A21" s="107" t="s">
        <v>161</v>
      </c>
      <c r="B21" s="108" t="s">
        <v>162</v>
      </c>
      <c r="C21" s="109" t="s">
        <v>121</v>
      </c>
      <c r="D21" s="109">
        <v>0</v>
      </c>
      <c r="E21" s="110"/>
      <c r="F21" s="111" t="s">
        <v>1355</v>
      </c>
      <c r="G21" s="113">
        <v>325732574</v>
      </c>
      <c r="H21" s="113"/>
      <c r="I21" s="113" t="s">
        <v>1367</v>
      </c>
      <c r="J21" s="108" t="s">
        <v>1368</v>
      </c>
      <c r="K21" s="108" t="s">
        <v>162</v>
      </c>
      <c r="L21" s="108"/>
      <c r="M21" s="107">
        <v>2050200</v>
      </c>
      <c r="N21" s="108" t="s">
        <v>1354</v>
      </c>
      <c r="O21" s="107">
        <v>1</v>
      </c>
      <c r="P21" s="114"/>
      <c r="Q21" s="115"/>
      <c r="R21" s="116">
        <v>43466</v>
      </c>
      <c r="S21" s="116">
        <v>43555</v>
      </c>
      <c r="T21" s="118"/>
      <c r="U21" s="118"/>
      <c r="V21" s="118"/>
      <c r="W21" s="118"/>
      <c r="X21" s="118"/>
      <c r="Y21" s="118">
        <v>1</v>
      </c>
      <c r="Z21" s="117"/>
      <c r="AA21" s="118"/>
      <c r="AB21" s="118"/>
      <c r="AC21" s="118">
        <f t="shared" si="1"/>
        <v>0</v>
      </c>
      <c r="AD21" s="118">
        <f t="shared" si="2"/>
        <v>0</v>
      </c>
      <c r="AE21" s="118">
        <f t="shared" si="3"/>
        <v>0</v>
      </c>
      <c r="AF21" s="118">
        <f t="shared" si="4"/>
        <v>0</v>
      </c>
      <c r="AG21" s="118">
        <f t="shared" si="5"/>
        <v>0</v>
      </c>
      <c r="AH21" s="118">
        <f t="shared" si="6"/>
        <v>9391.2000000000007</v>
      </c>
      <c r="AI21" s="118">
        <f t="shared" si="7"/>
        <v>0</v>
      </c>
      <c r="AJ21" s="118">
        <f t="shared" si="8"/>
        <v>0</v>
      </c>
      <c r="AK21" s="118">
        <f t="shared" si="9"/>
        <v>0</v>
      </c>
      <c r="AL21" s="119"/>
      <c r="AM21" s="119"/>
      <c r="AN21" s="120"/>
      <c r="AO21" s="121">
        <f t="shared" si="10"/>
        <v>9391.2000000000007</v>
      </c>
      <c r="AP21" s="121"/>
      <c r="AQ21" s="121">
        <f t="shared" si="11"/>
        <v>1408.68</v>
      </c>
      <c r="AR21" s="121"/>
      <c r="AS21" s="122">
        <f t="shared" si="12"/>
        <v>20.12</v>
      </c>
      <c r="AT21" s="122"/>
      <c r="AU21" s="122">
        <f t="shared" si="13"/>
        <v>10820</v>
      </c>
      <c r="AV21" s="121">
        <f t="shared" si="15"/>
        <v>32460</v>
      </c>
      <c r="AW21" s="122"/>
      <c r="AX21" s="122"/>
      <c r="AY21" s="123"/>
      <c r="AZ21" s="123"/>
      <c r="BA21" s="107">
        <v>1</v>
      </c>
      <c r="BB21" s="124"/>
      <c r="BC21" s="124"/>
      <c r="BD21" s="108"/>
      <c r="BE21" s="125"/>
      <c r="BF21" s="139"/>
      <c r="BG21" s="126">
        <v>0.67220000000000002</v>
      </c>
      <c r="BH21" s="159">
        <f t="shared" si="14"/>
        <v>7273.2</v>
      </c>
      <c r="BI21" s="121">
        <f t="shared" si="16"/>
        <v>21819.599999999999</v>
      </c>
      <c r="BJ21" s="159"/>
      <c r="BK21" s="159"/>
    </row>
    <row r="22" spans="1:207" s="127" customFormat="1" ht="22.5" customHeight="1" x14ac:dyDescent="0.25">
      <c r="A22" s="107" t="s">
        <v>161</v>
      </c>
      <c r="B22" s="108" t="s">
        <v>162</v>
      </c>
      <c r="C22" s="109" t="s">
        <v>121</v>
      </c>
      <c r="D22" s="109">
        <v>0</v>
      </c>
      <c r="E22" s="110"/>
      <c r="F22" s="111" t="s">
        <v>1355</v>
      </c>
      <c r="G22" s="140">
        <v>307330737</v>
      </c>
      <c r="H22" s="140"/>
      <c r="I22" s="140" t="s">
        <v>1369</v>
      </c>
      <c r="J22" s="108" t="s">
        <v>1370</v>
      </c>
      <c r="K22" s="108" t="s">
        <v>162</v>
      </c>
      <c r="L22" s="108"/>
      <c r="M22" s="114">
        <v>2050200</v>
      </c>
      <c r="N22" s="108" t="s">
        <v>1354</v>
      </c>
      <c r="O22" s="107">
        <v>2</v>
      </c>
      <c r="P22" s="114"/>
      <c r="Q22" s="115"/>
      <c r="R22" s="116">
        <v>43466</v>
      </c>
      <c r="S22" s="116">
        <v>43555</v>
      </c>
      <c r="T22" s="118"/>
      <c r="U22" s="118"/>
      <c r="V22" s="118"/>
      <c r="W22" s="118"/>
      <c r="X22" s="118"/>
      <c r="Y22" s="118"/>
      <c r="Z22" s="117">
        <v>2</v>
      </c>
      <c r="AA22" s="118"/>
      <c r="AB22" s="118"/>
      <c r="AC22" s="118">
        <f t="shared" si="1"/>
        <v>0</v>
      </c>
      <c r="AD22" s="118">
        <f t="shared" si="2"/>
        <v>0</v>
      </c>
      <c r="AE22" s="118">
        <f t="shared" si="3"/>
        <v>0</v>
      </c>
      <c r="AF22" s="118">
        <f t="shared" si="4"/>
        <v>0</v>
      </c>
      <c r="AG22" s="118">
        <f t="shared" si="5"/>
        <v>0</v>
      </c>
      <c r="AH22" s="118">
        <f t="shared" si="6"/>
        <v>0</v>
      </c>
      <c r="AI22" s="118">
        <f t="shared" si="7"/>
        <v>21465.600000000002</v>
      </c>
      <c r="AJ22" s="118">
        <f t="shared" si="8"/>
        <v>0</v>
      </c>
      <c r="AK22" s="118">
        <f t="shared" si="9"/>
        <v>0</v>
      </c>
      <c r="AL22" s="119"/>
      <c r="AM22" s="119"/>
      <c r="AN22" s="120"/>
      <c r="AO22" s="121">
        <f t="shared" si="10"/>
        <v>21465.600000000002</v>
      </c>
      <c r="AP22" s="121"/>
      <c r="AQ22" s="121">
        <f t="shared" si="11"/>
        <v>3219.84</v>
      </c>
      <c r="AR22" s="121"/>
      <c r="AS22" s="122">
        <f t="shared" si="12"/>
        <v>40.24</v>
      </c>
      <c r="AT22" s="122"/>
      <c r="AU22" s="122">
        <f t="shared" si="13"/>
        <v>24725.68</v>
      </c>
      <c r="AV22" s="121">
        <f t="shared" si="15"/>
        <v>74177.039999999994</v>
      </c>
      <c r="AW22" s="122"/>
      <c r="AX22" s="122"/>
      <c r="AY22" s="123"/>
      <c r="AZ22" s="123"/>
      <c r="BA22" s="107">
        <v>1</v>
      </c>
      <c r="BB22" s="124"/>
      <c r="BC22" s="124"/>
      <c r="BD22" s="156"/>
      <c r="BE22" s="157"/>
      <c r="BF22" s="157"/>
      <c r="BG22" s="126">
        <v>0.67220000000000002</v>
      </c>
      <c r="BH22" s="159">
        <f t="shared" si="14"/>
        <v>16620.599999999999</v>
      </c>
      <c r="BI22" s="121">
        <f t="shared" si="16"/>
        <v>49861.8</v>
      </c>
      <c r="BJ22" s="159"/>
      <c r="BK22" s="159"/>
    </row>
    <row r="23" spans="1:207" s="127" customFormat="1" ht="22.5" x14ac:dyDescent="0.25">
      <c r="A23" s="107" t="s">
        <v>161</v>
      </c>
      <c r="B23" s="108" t="s">
        <v>162</v>
      </c>
      <c r="C23" s="109" t="s">
        <v>121</v>
      </c>
      <c r="D23" s="109">
        <v>0</v>
      </c>
      <c r="E23" s="110"/>
      <c r="F23" s="111" t="s">
        <v>1355</v>
      </c>
      <c r="G23" s="140" t="s">
        <v>1371</v>
      </c>
      <c r="H23" s="140"/>
      <c r="I23" s="110" t="s">
        <v>1372</v>
      </c>
      <c r="J23" s="141" t="s">
        <v>1373</v>
      </c>
      <c r="K23" s="108" t="s">
        <v>170</v>
      </c>
      <c r="L23" s="108"/>
      <c r="M23" s="114">
        <v>2050200</v>
      </c>
      <c r="N23" s="108" t="s">
        <v>1354</v>
      </c>
      <c r="O23" s="107">
        <v>1</v>
      </c>
      <c r="P23" s="114"/>
      <c r="Q23" s="115"/>
      <c r="R23" s="116">
        <v>43466</v>
      </c>
      <c r="S23" s="116">
        <v>43555</v>
      </c>
      <c r="T23" s="118"/>
      <c r="U23" s="118"/>
      <c r="V23" s="118"/>
      <c r="W23" s="118"/>
      <c r="X23" s="118"/>
      <c r="Y23" s="118"/>
      <c r="Z23" s="117">
        <v>1</v>
      </c>
      <c r="AA23" s="118"/>
      <c r="AB23" s="118"/>
      <c r="AC23" s="118">
        <f t="shared" si="1"/>
        <v>0</v>
      </c>
      <c r="AD23" s="118">
        <f t="shared" si="2"/>
        <v>0</v>
      </c>
      <c r="AE23" s="118">
        <f t="shared" si="3"/>
        <v>0</v>
      </c>
      <c r="AF23" s="118">
        <f t="shared" si="4"/>
        <v>0</v>
      </c>
      <c r="AG23" s="118">
        <f t="shared" si="5"/>
        <v>0</v>
      </c>
      <c r="AH23" s="118">
        <f t="shared" si="6"/>
        <v>0</v>
      </c>
      <c r="AI23" s="118">
        <f t="shared" si="7"/>
        <v>10732.800000000001</v>
      </c>
      <c r="AJ23" s="118">
        <f t="shared" si="8"/>
        <v>0</v>
      </c>
      <c r="AK23" s="118">
        <f t="shared" si="9"/>
        <v>0</v>
      </c>
      <c r="AL23" s="119"/>
      <c r="AM23" s="119"/>
      <c r="AN23" s="120"/>
      <c r="AO23" s="121">
        <f t="shared" si="10"/>
        <v>10732.800000000001</v>
      </c>
      <c r="AP23" s="121"/>
      <c r="AQ23" s="121">
        <f t="shared" si="11"/>
        <v>1609.92</v>
      </c>
      <c r="AR23" s="121"/>
      <c r="AS23" s="122">
        <f t="shared" si="12"/>
        <v>20.12</v>
      </c>
      <c r="AT23" s="122"/>
      <c r="AU23" s="122">
        <f t="shared" si="13"/>
        <v>12362.84</v>
      </c>
      <c r="AV23" s="121">
        <f t="shared" si="15"/>
        <v>37088.519999999997</v>
      </c>
      <c r="AW23" s="122"/>
      <c r="AX23" s="122"/>
      <c r="AY23" s="123"/>
      <c r="AZ23" s="123"/>
      <c r="BA23" s="107">
        <v>1</v>
      </c>
      <c r="BB23" s="124"/>
      <c r="BC23" s="124"/>
      <c r="BD23" s="207"/>
      <c r="BE23" s="157"/>
      <c r="BF23" s="157"/>
      <c r="BG23" s="126">
        <v>0.67220000000000002</v>
      </c>
      <c r="BH23" s="159">
        <f t="shared" si="14"/>
        <v>8310.2999999999993</v>
      </c>
      <c r="BI23" s="121">
        <f t="shared" si="16"/>
        <v>24930.9</v>
      </c>
      <c r="BJ23" s="159"/>
      <c r="BK23" s="159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</row>
    <row r="24" spans="1:207" s="127" customFormat="1" ht="22.5" customHeight="1" x14ac:dyDescent="0.25">
      <c r="A24" s="107" t="s">
        <v>245</v>
      </c>
      <c r="B24" s="136" t="s">
        <v>246</v>
      </c>
      <c r="C24" s="109" t="s">
        <v>121</v>
      </c>
      <c r="D24" s="109">
        <v>0</v>
      </c>
      <c r="E24" s="112"/>
      <c r="F24" s="137" t="s">
        <v>1351</v>
      </c>
      <c r="G24" s="140">
        <v>339433949</v>
      </c>
      <c r="H24" s="140"/>
      <c r="I24" s="110">
        <v>19592690833</v>
      </c>
      <c r="J24" s="108" t="s">
        <v>1374</v>
      </c>
      <c r="K24" s="108" t="s">
        <v>246</v>
      </c>
      <c r="L24" s="108" t="s">
        <v>1375</v>
      </c>
      <c r="M24" s="114">
        <v>2050200</v>
      </c>
      <c r="N24" s="108" t="s">
        <v>1354</v>
      </c>
      <c r="O24" s="107">
        <v>1</v>
      </c>
      <c r="P24" s="114"/>
      <c r="Q24" s="115"/>
      <c r="R24" s="116">
        <v>43466</v>
      </c>
      <c r="S24" s="116">
        <v>43555</v>
      </c>
      <c r="T24" s="118"/>
      <c r="U24" s="118"/>
      <c r="V24" s="118"/>
      <c r="W24" s="118"/>
      <c r="X24" s="118"/>
      <c r="Y24" s="118"/>
      <c r="Z24" s="117">
        <v>1</v>
      </c>
      <c r="AA24" s="118"/>
      <c r="AB24" s="118"/>
      <c r="AC24" s="118">
        <f t="shared" si="1"/>
        <v>0</v>
      </c>
      <c r="AD24" s="118">
        <f t="shared" si="2"/>
        <v>0</v>
      </c>
      <c r="AE24" s="118">
        <f t="shared" si="3"/>
        <v>0</v>
      </c>
      <c r="AF24" s="118">
        <f t="shared" si="4"/>
        <v>0</v>
      </c>
      <c r="AG24" s="118">
        <f t="shared" si="5"/>
        <v>0</v>
      </c>
      <c r="AH24" s="118">
        <f t="shared" si="6"/>
        <v>0</v>
      </c>
      <c r="AI24" s="118">
        <f t="shared" si="7"/>
        <v>10732.800000000001</v>
      </c>
      <c r="AJ24" s="118">
        <f t="shared" si="8"/>
        <v>0</v>
      </c>
      <c r="AK24" s="118">
        <f t="shared" si="9"/>
        <v>0</v>
      </c>
      <c r="AL24" s="119"/>
      <c r="AM24" s="119"/>
      <c r="AN24" s="120"/>
      <c r="AO24" s="121">
        <f t="shared" si="10"/>
        <v>10732.800000000001</v>
      </c>
      <c r="AP24" s="121"/>
      <c r="AQ24" s="121">
        <f t="shared" si="11"/>
        <v>1609.92</v>
      </c>
      <c r="AR24" s="121"/>
      <c r="AS24" s="122">
        <f t="shared" si="12"/>
        <v>20.12</v>
      </c>
      <c r="AT24" s="122"/>
      <c r="AU24" s="122">
        <f t="shared" si="13"/>
        <v>12362.84</v>
      </c>
      <c r="AV24" s="121">
        <f t="shared" si="15"/>
        <v>37088.519999999997</v>
      </c>
      <c r="AW24" s="122"/>
      <c r="AX24" s="122"/>
      <c r="AY24" s="123"/>
      <c r="AZ24" s="123"/>
      <c r="BA24" s="107">
        <v>1</v>
      </c>
      <c r="BB24" s="124"/>
      <c r="BC24" s="124"/>
      <c r="BD24" s="156"/>
      <c r="BE24" s="157"/>
      <c r="BF24" s="157" t="s">
        <v>330</v>
      </c>
      <c r="BG24" s="126">
        <v>0.67220000000000002</v>
      </c>
      <c r="BH24" s="159">
        <f t="shared" si="14"/>
        <v>8310.2999999999993</v>
      </c>
      <c r="BI24" s="121">
        <f t="shared" si="16"/>
        <v>24930.9</v>
      </c>
      <c r="BJ24" s="159"/>
      <c r="BK24" s="159"/>
    </row>
    <row r="25" spans="1:207" s="127" customFormat="1" ht="22.5" customHeight="1" x14ac:dyDescent="0.25">
      <c r="A25" s="107" t="s">
        <v>245</v>
      </c>
      <c r="B25" s="108" t="s">
        <v>246</v>
      </c>
      <c r="C25" s="109" t="s">
        <v>121</v>
      </c>
      <c r="D25" s="109">
        <v>0</v>
      </c>
      <c r="E25" s="110"/>
      <c r="F25" s="111" t="s">
        <v>1355</v>
      </c>
      <c r="G25" s="140">
        <v>301730172</v>
      </c>
      <c r="H25" s="140"/>
      <c r="I25" s="140" t="s">
        <v>1376</v>
      </c>
      <c r="J25" s="108" t="s">
        <v>1377</v>
      </c>
      <c r="K25" s="108" t="s">
        <v>250</v>
      </c>
      <c r="L25" s="108"/>
      <c r="M25" s="114">
        <v>2050200</v>
      </c>
      <c r="N25" s="108" t="s">
        <v>1354</v>
      </c>
      <c r="O25" s="107">
        <v>1.5</v>
      </c>
      <c r="P25" s="114"/>
      <c r="Q25" s="115"/>
      <c r="R25" s="116">
        <v>43466</v>
      </c>
      <c r="S25" s="116">
        <v>43555</v>
      </c>
      <c r="T25" s="118"/>
      <c r="U25" s="118"/>
      <c r="V25" s="118"/>
      <c r="W25" s="118"/>
      <c r="X25" s="118"/>
      <c r="Y25" s="118">
        <v>0.5</v>
      </c>
      <c r="Z25" s="117">
        <v>1</v>
      </c>
      <c r="AA25" s="118"/>
      <c r="AB25" s="118"/>
      <c r="AC25" s="118">
        <f t="shared" si="1"/>
        <v>0</v>
      </c>
      <c r="AD25" s="118">
        <f t="shared" si="2"/>
        <v>0</v>
      </c>
      <c r="AE25" s="118">
        <f t="shared" si="3"/>
        <v>0</v>
      </c>
      <c r="AF25" s="118">
        <f t="shared" si="4"/>
        <v>0</v>
      </c>
      <c r="AG25" s="118">
        <f t="shared" si="5"/>
        <v>0</v>
      </c>
      <c r="AH25" s="118">
        <f t="shared" si="6"/>
        <v>4695.6000000000004</v>
      </c>
      <c r="AI25" s="118">
        <f t="shared" si="7"/>
        <v>10732.800000000001</v>
      </c>
      <c r="AJ25" s="118">
        <f t="shared" si="8"/>
        <v>0</v>
      </c>
      <c r="AK25" s="118">
        <f t="shared" si="9"/>
        <v>0</v>
      </c>
      <c r="AL25" s="119"/>
      <c r="AM25" s="119"/>
      <c r="AN25" s="120"/>
      <c r="AO25" s="121">
        <f t="shared" si="10"/>
        <v>15428.400000000001</v>
      </c>
      <c r="AP25" s="121"/>
      <c r="AQ25" s="121">
        <f t="shared" si="11"/>
        <v>2314.2600000000002</v>
      </c>
      <c r="AR25" s="121"/>
      <c r="AS25" s="122">
        <f t="shared" si="12"/>
        <v>30.18</v>
      </c>
      <c r="AT25" s="122"/>
      <c r="AU25" s="122">
        <f t="shared" si="13"/>
        <v>17772.84</v>
      </c>
      <c r="AV25" s="121">
        <f t="shared" si="15"/>
        <v>53318.52</v>
      </c>
      <c r="AW25" s="122"/>
      <c r="AX25" s="122"/>
      <c r="AY25" s="123"/>
      <c r="AZ25" s="123"/>
      <c r="BA25" s="107">
        <v>1</v>
      </c>
      <c r="BB25" s="124"/>
      <c r="BC25" s="124"/>
      <c r="BD25" s="156"/>
      <c r="BE25" s="157"/>
      <c r="BF25" s="157"/>
      <c r="BG25" s="126">
        <v>0.67220000000000002</v>
      </c>
      <c r="BH25" s="159">
        <f t="shared" si="14"/>
        <v>11946.9</v>
      </c>
      <c r="BI25" s="121">
        <f t="shared" si="16"/>
        <v>35840.699999999997</v>
      </c>
      <c r="BJ25" s="159"/>
      <c r="BK25" s="159"/>
    </row>
    <row r="26" spans="1:207" s="127" customFormat="1" ht="22.5" customHeight="1" x14ac:dyDescent="0.25">
      <c r="A26" s="107" t="s">
        <v>245</v>
      </c>
      <c r="B26" s="108" t="s">
        <v>246</v>
      </c>
      <c r="C26" s="109" t="s">
        <v>121</v>
      </c>
      <c r="D26" s="109"/>
      <c r="E26" s="110"/>
      <c r="F26" s="111" t="s">
        <v>1355</v>
      </c>
      <c r="G26" s="140">
        <v>301730172</v>
      </c>
      <c r="H26" s="140"/>
      <c r="I26" s="140" t="s">
        <v>1376</v>
      </c>
      <c r="J26" s="108" t="s">
        <v>1377</v>
      </c>
      <c r="K26" s="108" t="s">
        <v>260</v>
      </c>
      <c r="L26" s="108"/>
      <c r="M26" s="114">
        <v>2050200</v>
      </c>
      <c r="N26" s="108" t="s">
        <v>1354</v>
      </c>
      <c r="O26" s="107">
        <v>1.5</v>
      </c>
      <c r="P26" s="114"/>
      <c r="Q26" s="115"/>
      <c r="R26" s="116">
        <v>43466</v>
      </c>
      <c r="S26" s="116">
        <v>43555</v>
      </c>
      <c r="T26" s="118"/>
      <c r="U26" s="118"/>
      <c r="V26" s="118"/>
      <c r="W26" s="118"/>
      <c r="X26" s="118"/>
      <c r="Y26" s="118">
        <v>0.5</v>
      </c>
      <c r="Z26" s="117">
        <v>1</v>
      </c>
      <c r="AA26" s="118"/>
      <c r="AB26" s="118"/>
      <c r="AC26" s="118">
        <f t="shared" si="1"/>
        <v>0</v>
      </c>
      <c r="AD26" s="118">
        <f t="shared" si="2"/>
        <v>0</v>
      </c>
      <c r="AE26" s="118">
        <f t="shared" si="3"/>
        <v>0</v>
      </c>
      <c r="AF26" s="118">
        <f t="shared" si="4"/>
        <v>0</v>
      </c>
      <c r="AG26" s="118">
        <f t="shared" si="5"/>
        <v>0</v>
      </c>
      <c r="AH26" s="118">
        <f t="shared" si="6"/>
        <v>4695.6000000000004</v>
      </c>
      <c r="AI26" s="118">
        <f t="shared" si="7"/>
        <v>10732.800000000001</v>
      </c>
      <c r="AJ26" s="118">
        <f t="shared" si="8"/>
        <v>0</v>
      </c>
      <c r="AK26" s="118">
        <f t="shared" si="9"/>
        <v>0</v>
      </c>
      <c r="AL26" s="119"/>
      <c r="AM26" s="119"/>
      <c r="AN26" s="120"/>
      <c r="AO26" s="121">
        <f t="shared" si="10"/>
        <v>15428.400000000001</v>
      </c>
      <c r="AP26" s="121"/>
      <c r="AQ26" s="121">
        <f t="shared" si="11"/>
        <v>2314.2600000000002</v>
      </c>
      <c r="AR26" s="121"/>
      <c r="AS26" s="122">
        <f t="shared" si="12"/>
        <v>30.18</v>
      </c>
      <c r="AT26" s="122"/>
      <c r="AU26" s="122">
        <f t="shared" si="13"/>
        <v>17772.84</v>
      </c>
      <c r="AV26" s="121">
        <f t="shared" si="15"/>
        <v>53318.52</v>
      </c>
      <c r="AW26" s="122"/>
      <c r="AX26" s="122"/>
      <c r="AY26" s="123"/>
      <c r="AZ26" s="123"/>
      <c r="BA26" s="107">
        <v>1</v>
      </c>
      <c r="BB26" s="124"/>
      <c r="BC26" s="124"/>
      <c r="BD26" s="156"/>
      <c r="BE26" s="157"/>
      <c r="BF26" s="157"/>
      <c r="BG26" s="126">
        <v>0.67220000000000002</v>
      </c>
      <c r="BH26" s="159">
        <f t="shared" si="14"/>
        <v>11946.9</v>
      </c>
      <c r="BI26" s="121">
        <f t="shared" si="16"/>
        <v>35840.699999999997</v>
      </c>
      <c r="BJ26" s="159"/>
      <c r="BK26" s="159"/>
    </row>
    <row r="27" spans="1:207" s="127" customFormat="1" ht="22.5" x14ac:dyDescent="0.25">
      <c r="A27" s="107" t="s">
        <v>101</v>
      </c>
      <c r="B27" s="108" t="s">
        <v>273</v>
      </c>
      <c r="C27" s="109" t="s">
        <v>121</v>
      </c>
      <c r="D27" s="109">
        <v>0</v>
      </c>
      <c r="E27" s="110"/>
      <c r="F27" s="111" t="s">
        <v>1351</v>
      </c>
      <c r="G27" s="177">
        <v>472247220</v>
      </c>
      <c r="H27" s="177"/>
      <c r="I27" s="113" t="s">
        <v>1378</v>
      </c>
      <c r="J27" s="108" t="s">
        <v>1379</v>
      </c>
      <c r="K27" s="108" t="s">
        <v>273</v>
      </c>
      <c r="L27" s="108"/>
      <c r="M27" s="107">
        <v>2050200</v>
      </c>
      <c r="N27" s="108" t="s">
        <v>1354</v>
      </c>
      <c r="O27" s="107">
        <v>1</v>
      </c>
      <c r="P27" s="114"/>
      <c r="Q27" s="115"/>
      <c r="R27" s="116">
        <v>43466</v>
      </c>
      <c r="S27" s="116">
        <v>43555</v>
      </c>
      <c r="T27" s="118"/>
      <c r="U27" s="118"/>
      <c r="V27" s="118"/>
      <c r="W27" s="118"/>
      <c r="X27" s="118"/>
      <c r="Y27" s="118"/>
      <c r="Z27" s="117">
        <v>1</v>
      </c>
      <c r="AA27" s="118"/>
      <c r="AB27" s="118"/>
      <c r="AC27" s="118">
        <f t="shared" si="1"/>
        <v>0</v>
      </c>
      <c r="AD27" s="118">
        <f t="shared" si="2"/>
        <v>0</v>
      </c>
      <c r="AE27" s="118">
        <f t="shared" si="3"/>
        <v>0</v>
      </c>
      <c r="AF27" s="118">
        <f t="shared" si="4"/>
        <v>0</v>
      </c>
      <c r="AG27" s="118">
        <f t="shared" si="5"/>
        <v>0</v>
      </c>
      <c r="AH27" s="118">
        <f t="shared" si="6"/>
        <v>0</v>
      </c>
      <c r="AI27" s="118">
        <f t="shared" si="7"/>
        <v>10732.800000000001</v>
      </c>
      <c r="AJ27" s="118">
        <f t="shared" si="8"/>
        <v>0</v>
      </c>
      <c r="AK27" s="118">
        <f t="shared" si="9"/>
        <v>0</v>
      </c>
      <c r="AL27" s="119"/>
      <c r="AM27" s="119"/>
      <c r="AN27" s="120"/>
      <c r="AO27" s="121">
        <f t="shared" si="10"/>
        <v>10732.800000000001</v>
      </c>
      <c r="AP27" s="121"/>
      <c r="AQ27" s="121">
        <f t="shared" si="11"/>
        <v>1609.92</v>
      </c>
      <c r="AR27" s="121"/>
      <c r="AS27" s="122">
        <f t="shared" si="12"/>
        <v>20.12</v>
      </c>
      <c r="AT27" s="122"/>
      <c r="AU27" s="122">
        <f t="shared" si="13"/>
        <v>12362.84</v>
      </c>
      <c r="AV27" s="121">
        <f t="shared" si="15"/>
        <v>37088.519999999997</v>
      </c>
      <c r="AW27" s="122"/>
      <c r="AX27" s="122"/>
      <c r="AY27" s="123"/>
      <c r="AZ27" s="123"/>
      <c r="BA27" s="107">
        <v>1</v>
      </c>
      <c r="BB27" s="124"/>
      <c r="BC27" s="124"/>
      <c r="BD27" s="108"/>
      <c r="BE27" s="125"/>
      <c r="BF27" s="125"/>
      <c r="BG27" s="126">
        <v>0.67220000000000002</v>
      </c>
      <c r="BH27" s="159">
        <f t="shared" si="14"/>
        <v>8310.2999999999993</v>
      </c>
      <c r="BI27" s="121">
        <f t="shared" si="16"/>
        <v>24930.9</v>
      </c>
      <c r="BJ27" s="159"/>
      <c r="BK27" s="159"/>
    </row>
    <row r="28" spans="1:207" s="127" customFormat="1" ht="22.5" x14ac:dyDescent="0.25">
      <c r="A28" s="107" t="s">
        <v>101</v>
      </c>
      <c r="B28" s="108" t="s">
        <v>273</v>
      </c>
      <c r="C28" s="109" t="s">
        <v>121</v>
      </c>
      <c r="D28" s="109">
        <v>0</v>
      </c>
      <c r="E28" s="112"/>
      <c r="F28" s="137" t="s">
        <v>1355</v>
      </c>
      <c r="G28" s="110">
        <v>336133618</v>
      </c>
      <c r="H28" s="110"/>
      <c r="I28" s="110">
        <v>8672329563</v>
      </c>
      <c r="J28" s="130" t="s">
        <v>1380</v>
      </c>
      <c r="K28" s="130" t="s">
        <v>281</v>
      </c>
      <c r="L28" s="130"/>
      <c r="M28" s="114">
        <v>2050200</v>
      </c>
      <c r="N28" s="108" t="s">
        <v>1354</v>
      </c>
      <c r="O28" s="107">
        <v>1</v>
      </c>
      <c r="P28" s="114"/>
      <c r="Q28" s="115"/>
      <c r="R28" s="116">
        <v>43466</v>
      </c>
      <c r="S28" s="116">
        <v>43555</v>
      </c>
      <c r="T28" s="118"/>
      <c r="U28" s="118"/>
      <c r="V28" s="118"/>
      <c r="W28" s="118"/>
      <c r="X28" s="118"/>
      <c r="Y28" s="118"/>
      <c r="Z28" s="117">
        <v>1</v>
      </c>
      <c r="AA28" s="118"/>
      <c r="AB28" s="118"/>
      <c r="AC28" s="118">
        <f t="shared" si="1"/>
        <v>0</v>
      </c>
      <c r="AD28" s="118">
        <f t="shared" si="2"/>
        <v>0</v>
      </c>
      <c r="AE28" s="118">
        <f t="shared" si="3"/>
        <v>0</v>
      </c>
      <c r="AF28" s="118">
        <f t="shared" si="4"/>
        <v>0</v>
      </c>
      <c r="AG28" s="118">
        <f t="shared" si="5"/>
        <v>0</v>
      </c>
      <c r="AH28" s="118">
        <f t="shared" si="6"/>
        <v>0</v>
      </c>
      <c r="AI28" s="118">
        <f t="shared" si="7"/>
        <v>10732.800000000001</v>
      </c>
      <c r="AJ28" s="118">
        <f t="shared" si="8"/>
        <v>0</v>
      </c>
      <c r="AK28" s="118">
        <f t="shared" si="9"/>
        <v>0</v>
      </c>
      <c r="AL28" s="119"/>
      <c r="AM28" s="119"/>
      <c r="AN28" s="120"/>
      <c r="AO28" s="121">
        <f t="shared" si="10"/>
        <v>10732.800000000001</v>
      </c>
      <c r="AP28" s="121"/>
      <c r="AQ28" s="121">
        <f t="shared" si="11"/>
        <v>1609.92</v>
      </c>
      <c r="AR28" s="121"/>
      <c r="AS28" s="122">
        <f t="shared" si="12"/>
        <v>20.12</v>
      </c>
      <c r="AT28" s="122"/>
      <c r="AU28" s="122">
        <f t="shared" si="13"/>
        <v>12362.84</v>
      </c>
      <c r="AV28" s="121">
        <f t="shared" si="15"/>
        <v>37088.519999999997</v>
      </c>
      <c r="AW28" s="122"/>
      <c r="AX28" s="122"/>
      <c r="AY28" s="123"/>
      <c r="AZ28" s="123"/>
      <c r="BA28" s="107">
        <v>1</v>
      </c>
      <c r="BB28" s="124"/>
      <c r="BC28" s="124"/>
      <c r="BD28" s="156"/>
      <c r="BE28" s="157"/>
      <c r="BF28" s="157" t="s">
        <v>330</v>
      </c>
      <c r="BG28" s="126">
        <v>0.67220000000000002</v>
      </c>
      <c r="BH28" s="159">
        <f t="shared" si="14"/>
        <v>8310.2999999999993</v>
      </c>
      <c r="BI28" s="121">
        <f t="shared" si="16"/>
        <v>24930.9</v>
      </c>
      <c r="BJ28" s="159"/>
      <c r="BK28" s="159"/>
    </row>
    <row r="29" spans="1:207" s="127" customFormat="1" ht="22.5" x14ac:dyDescent="0.25">
      <c r="A29" s="107" t="s">
        <v>101</v>
      </c>
      <c r="B29" s="108" t="s">
        <v>273</v>
      </c>
      <c r="C29" s="109" t="s">
        <v>121</v>
      </c>
      <c r="D29" s="109"/>
      <c r="E29" s="112"/>
      <c r="F29" s="137" t="s">
        <v>1355</v>
      </c>
      <c r="G29" s="110">
        <v>336133618</v>
      </c>
      <c r="H29" s="110"/>
      <c r="I29" s="110">
        <v>8672329563</v>
      </c>
      <c r="J29" s="130" t="s">
        <v>1380</v>
      </c>
      <c r="K29" s="130" t="s">
        <v>1381</v>
      </c>
      <c r="L29" s="130"/>
      <c r="M29" s="114">
        <v>2050200</v>
      </c>
      <c r="N29" s="108" t="s">
        <v>1354</v>
      </c>
      <c r="O29" s="107">
        <v>1</v>
      </c>
      <c r="P29" s="114"/>
      <c r="Q29" s="115"/>
      <c r="R29" s="116">
        <v>43466</v>
      </c>
      <c r="S29" s="116">
        <v>43555</v>
      </c>
      <c r="T29" s="118"/>
      <c r="U29" s="118"/>
      <c r="V29" s="118"/>
      <c r="W29" s="118"/>
      <c r="X29" s="118"/>
      <c r="Y29" s="118">
        <v>1</v>
      </c>
      <c r="Z29" s="117"/>
      <c r="AA29" s="118"/>
      <c r="AB29" s="118"/>
      <c r="AC29" s="118">
        <f t="shared" si="1"/>
        <v>0</v>
      </c>
      <c r="AD29" s="118">
        <f t="shared" si="2"/>
        <v>0</v>
      </c>
      <c r="AE29" s="118">
        <f t="shared" si="3"/>
        <v>0</v>
      </c>
      <c r="AF29" s="118">
        <f t="shared" si="4"/>
        <v>0</v>
      </c>
      <c r="AG29" s="118">
        <f t="shared" si="5"/>
        <v>0</v>
      </c>
      <c r="AH29" s="118">
        <f t="shared" si="6"/>
        <v>9391.2000000000007</v>
      </c>
      <c r="AI29" s="118">
        <f t="shared" si="7"/>
        <v>0</v>
      </c>
      <c r="AJ29" s="118">
        <f t="shared" si="8"/>
        <v>0</v>
      </c>
      <c r="AK29" s="118">
        <f t="shared" si="9"/>
        <v>0</v>
      </c>
      <c r="AL29" s="119"/>
      <c r="AM29" s="119"/>
      <c r="AN29" s="120"/>
      <c r="AO29" s="121">
        <f t="shared" si="10"/>
        <v>9391.2000000000007</v>
      </c>
      <c r="AP29" s="121"/>
      <c r="AQ29" s="121">
        <f t="shared" si="11"/>
        <v>1408.68</v>
      </c>
      <c r="AR29" s="121"/>
      <c r="AS29" s="122">
        <f t="shared" si="12"/>
        <v>20.12</v>
      </c>
      <c r="AT29" s="122"/>
      <c r="AU29" s="122">
        <f t="shared" si="13"/>
        <v>10820</v>
      </c>
      <c r="AV29" s="121">
        <f t="shared" si="15"/>
        <v>32460</v>
      </c>
      <c r="AW29" s="122"/>
      <c r="AX29" s="122"/>
      <c r="AY29" s="123"/>
      <c r="AZ29" s="123"/>
      <c r="BA29" s="107">
        <v>1</v>
      </c>
      <c r="BB29" s="124"/>
      <c r="BC29" s="124"/>
      <c r="BD29" s="156"/>
      <c r="BE29" s="157"/>
      <c r="BF29" s="157" t="s">
        <v>330</v>
      </c>
      <c r="BG29" s="126">
        <v>0.67220000000000002</v>
      </c>
      <c r="BH29" s="159">
        <f t="shared" si="14"/>
        <v>7273.2</v>
      </c>
      <c r="BI29" s="121">
        <f t="shared" si="16"/>
        <v>21819.599999999999</v>
      </c>
      <c r="BJ29" s="159"/>
      <c r="BK29" s="159"/>
    </row>
    <row r="30" spans="1:207" s="127" customFormat="1" ht="22.5" x14ac:dyDescent="0.25">
      <c r="A30" s="107" t="s">
        <v>101</v>
      </c>
      <c r="B30" s="108" t="s">
        <v>273</v>
      </c>
      <c r="C30" s="109" t="s">
        <v>103</v>
      </c>
      <c r="D30" s="109">
        <v>0</v>
      </c>
      <c r="E30" s="110"/>
      <c r="F30" s="111" t="s">
        <v>1355</v>
      </c>
      <c r="G30" s="140">
        <v>278327834</v>
      </c>
      <c r="H30" s="140"/>
      <c r="I30" s="110" t="s">
        <v>1382</v>
      </c>
      <c r="J30" s="108" t="s">
        <v>1383</v>
      </c>
      <c r="K30" s="108" t="s">
        <v>273</v>
      </c>
      <c r="L30" s="108"/>
      <c r="M30" s="114">
        <v>2050200</v>
      </c>
      <c r="N30" s="108" t="s">
        <v>1354</v>
      </c>
      <c r="O30" s="107">
        <v>5.5</v>
      </c>
      <c r="P30" s="114"/>
      <c r="Q30" s="115"/>
      <c r="R30" s="116">
        <v>43466</v>
      </c>
      <c r="S30" s="116">
        <v>43555</v>
      </c>
      <c r="T30" s="118"/>
      <c r="U30" s="118"/>
      <c r="V30" s="118"/>
      <c r="W30" s="118"/>
      <c r="X30" s="118"/>
      <c r="Y30" s="118">
        <v>0.5</v>
      </c>
      <c r="Z30" s="117">
        <v>5</v>
      </c>
      <c r="AA30" s="118"/>
      <c r="AB30" s="118"/>
      <c r="AC30" s="118">
        <f t="shared" si="1"/>
        <v>0</v>
      </c>
      <c r="AD30" s="118">
        <f t="shared" si="2"/>
        <v>0</v>
      </c>
      <c r="AE30" s="118">
        <f t="shared" si="3"/>
        <v>0</v>
      </c>
      <c r="AF30" s="118">
        <f t="shared" si="4"/>
        <v>0</v>
      </c>
      <c r="AG30" s="118">
        <f t="shared" si="5"/>
        <v>0</v>
      </c>
      <c r="AH30" s="118">
        <f t="shared" si="6"/>
        <v>4695.6000000000004</v>
      </c>
      <c r="AI30" s="118">
        <f t="shared" si="7"/>
        <v>53664.000000000007</v>
      </c>
      <c r="AJ30" s="118">
        <f t="shared" si="8"/>
        <v>0</v>
      </c>
      <c r="AK30" s="118">
        <f t="shared" si="9"/>
        <v>0</v>
      </c>
      <c r="AL30" s="119"/>
      <c r="AM30" s="119"/>
      <c r="AN30" s="120"/>
      <c r="AO30" s="121">
        <f t="shared" si="10"/>
        <v>58359.600000000006</v>
      </c>
      <c r="AP30" s="121"/>
      <c r="AQ30" s="121">
        <f t="shared" si="11"/>
        <v>8753.94</v>
      </c>
      <c r="AR30" s="121"/>
      <c r="AS30" s="122">
        <f t="shared" si="12"/>
        <v>110.66000000000001</v>
      </c>
      <c r="AT30" s="122"/>
      <c r="AU30" s="122">
        <f t="shared" si="13"/>
        <v>67224.2</v>
      </c>
      <c r="AV30" s="121">
        <f t="shared" si="15"/>
        <v>201672.6</v>
      </c>
      <c r="AW30" s="122"/>
      <c r="AX30" s="122"/>
      <c r="AY30" s="123"/>
      <c r="AZ30" s="123"/>
      <c r="BA30" s="107">
        <v>1</v>
      </c>
      <c r="BB30" s="124"/>
      <c r="BC30" s="124"/>
      <c r="BD30" s="156"/>
      <c r="BE30" s="157"/>
      <c r="BF30" s="157" t="s">
        <v>330</v>
      </c>
      <c r="BG30" s="126">
        <v>0.67220000000000002</v>
      </c>
      <c r="BH30" s="159">
        <f t="shared" si="14"/>
        <v>45188.11</v>
      </c>
      <c r="BI30" s="121">
        <f t="shared" si="16"/>
        <v>135564.32999999999</v>
      </c>
      <c r="BJ30" s="159"/>
      <c r="BK30" s="159"/>
    </row>
    <row r="31" spans="1:207" s="127" customFormat="1" ht="22.5" x14ac:dyDescent="0.25">
      <c r="A31" s="107" t="s">
        <v>101</v>
      </c>
      <c r="B31" s="108" t="s">
        <v>273</v>
      </c>
      <c r="C31" s="109" t="s">
        <v>103</v>
      </c>
      <c r="D31" s="109"/>
      <c r="E31" s="110"/>
      <c r="F31" s="111" t="s">
        <v>1355</v>
      </c>
      <c r="G31" s="140">
        <v>278327834</v>
      </c>
      <c r="H31" s="140"/>
      <c r="I31" s="110" t="s">
        <v>1382</v>
      </c>
      <c r="J31" s="108" t="s">
        <v>1383</v>
      </c>
      <c r="K31" s="108" t="s">
        <v>1384</v>
      </c>
      <c r="L31" s="108"/>
      <c r="M31" s="114">
        <v>2050200</v>
      </c>
      <c r="N31" s="108" t="s">
        <v>1354</v>
      </c>
      <c r="O31" s="107">
        <v>2.5</v>
      </c>
      <c r="P31" s="114"/>
      <c r="Q31" s="115"/>
      <c r="R31" s="116">
        <v>43466</v>
      </c>
      <c r="S31" s="116">
        <v>43555</v>
      </c>
      <c r="T31" s="118"/>
      <c r="U31" s="118"/>
      <c r="V31" s="118"/>
      <c r="W31" s="118"/>
      <c r="X31" s="118"/>
      <c r="Y31" s="118">
        <v>1</v>
      </c>
      <c r="Z31" s="117">
        <v>1.5</v>
      </c>
      <c r="AA31" s="118"/>
      <c r="AB31" s="118"/>
      <c r="AC31" s="118">
        <f t="shared" si="1"/>
        <v>0</v>
      </c>
      <c r="AD31" s="118">
        <f t="shared" si="2"/>
        <v>0</v>
      </c>
      <c r="AE31" s="118">
        <f t="shared" si="3"/>
        <v>0</v>
      </c>
      <c r="AF31" s="118">
        <f t="shared" si="4"/>
        <v>0</v>
      </c>
      <c r="AG31" s="118">
        <f t="shared" si="5"/>
        <v>0</v>
      </c>
      <c r="AH31" s="118">
        <f t="shared" si="6"/>
        <v>9391.2000000000007</v>
      </c>
      <c r="AI31" s="118">
        <f t="shared" si="7"/>
        <v>16099.2</v>
      </c>
      <c r="AJ31" s="118">
        <f t="shared" si="8"/>
        <v>0</v>
      </c>
      <c r="AK31" s="118">
        <f t="shared" si="9"/>
        <v>0</v>
      </c>
      <c r="AL31" s="119"/>
      <c r="AM31" s="119"/>
      <c r="AN31" s="120"/>
      <c r="AO31" s="121">
        <f t="shared" si="10"/>
        <v>25490.400000000001</v>
      </c>
      <c r="AP31" s="121"/>
      <c r="AQ31" s="121">
        <f t="shared" si="11"/>
        <v>3823.56</v>
      </c>
      <c r="AR31" s="121"/>
      <c r="AS31" s="122">
        <f t="shared" si="12"/>
        <v>50.300000000000004</v>
      </c>
      <c r="AT31" s="122"/>
      <c r="AU31" s="122">
        <f t="shared" si="13"/>
        <v>29364.26</v>
      </c>
      <c r="AV31" s="121">
        <f t="shared" si="15"/>
        <v>88092.78</v>
      </c>
      <c r="AW31" s="122"/>
      <c r="AX31" s="122"/>
      <c r="AY31" s="123"/>
      <c r="AZ31" s="123"/>
      <c r="BA31" s="107">
        <v>1</v>
      </c>
      <c r="BB31" s="124"/>
      <c r="BC31" s="124"/>
      <c r="BD31" s="156"/>
      <c r="BE31" s="157"/>
      <c r="BF31" s="157" t="s">
        <v>330</v>
      </c>
      <c r="BG31" s="126">
        <v>0.67220000000000002</v>
      </c>
      <c r="BH31" s="159">
        <f t="shared" si="14"/>
        <v>19738.66</v>
      </c>
      <c r="BI31" s="121">
        <f t="shared" si="16"/>
        <v>59215.98</v>
      </c>
      <c r="BJ31" s="159"/>
      <c r="BK31" s="159"/>
    </row>
    <row r="32" spans="1:207" s="127" customFormat="1" ht="22.5" x14ac:dyDescent="0.25">
      <c r="A32" s="107" t="s">
        <v>101</v>
      </c>
      <c r="B32" s="108" t="s">
        <v>273</v>
      </c>
      <c r="C32" s="109" t="s">
        <v>103</v>
      </c>
      <c r="D32" s="109"/>
      <c r="E32" s="110"/>
      <c r="F32" s="111" t="s">
        <v>1355</v>
      </c>
      <c r="G32" s="140">
        <v>278327834</v>
      </c>
      <c r="H32" s="140"/>
      <c r="I32" s="110" t="s">
        <v>1382</v>
      </c>
      <c r="J32" s="108" t="s">
        <v>1383</v>
      </c>
      <c r="K32" s="108" t="s">
        <v>281</v>
      </c>
      <c r="L32" s="108"/>
      <c r="M32" s="114">
        <v>2050200</v>
      </c>
      <c r="N32" s="108" t="s">
        <v>1354</v>
      </c>
      <c r="O32" s="107">
        <v>1.5</v>
      </c>
      <c r="P32" s="114"/>
      <c r="Q32" s="115"/>
      <c r="R32" s="116">
        <v>43466</v>
      </c>
      <c r="S32" s="116">
        <v>43555</v>
      </c>
      <c r="T32" s="118"/>
      <c r="U32" s="118"/>
      <c r="V32" s="118"/>
      <c r="W32" s="118"/>
      <c r="X32" s="118"/>
      <c r="Y32" s="118"/>
      <c r="Z32" s="117">
        <v>1.5</v>
      </c>
      <c r="AA32" s="118"/>
      <c r="AB32" s="118"/>
      <c r="AC32" s="118">
        <f t="shared" si="1"/>
        <v>0</v>
      </c>
      <c r="AD32" s="118">
        <f t="shared" si="2"/>
        <v>0</v>
      </c>
      <c r="AE32" s="118">
        <f t="shared" si="3"/>
        <v>0</v>
      </c>
      <c r="AF32" s="118">
        <f t="shared" si="4"/>
        <v>0</v>
      </c>
      <c r="AG32" s="118">
        <f t="shared" si="5"/>
        <v>0</v>
      </c>
      <c r="AH32" s="118">
        <f t="shared" si="6"/>
        <v>0</v>
      </c>
      <c r="AI32" s="118">
        <f t="shared" si="7"/>
        <v>16099.2</v>
      </c>
      <c r="AJ32" s="118">
        <f t="shared" si="8"/>
        <v>0</v>
      </c>
      <c r="AK32" s="118">
        <f t="shared" si="9"/>
        <v>0</v>
      </c>
      <c r="AL32" s="119"/>
      <c r="AM32" s="119"/>
      <c r="AN32" s="120"/>
      <c r="AO32" s="121">
        <f t="shared" si="10"/>
        <v>16099.2</v>
      </c>
      <c r="AP32" s="121"/>
      <c r="AQ32" s="121">
        <f t="shared" si="11"/>
        <v>2414.88</v>
      </c>
      <c r="AR32" s="121"/>
      <c r="AS32" s="122">
        <f t="shared" si="12"/>
        <v>30.18</v>
      </c>
      <c r="AT32" s="122"/>
      <c r="AU32" s="122">
        <f t="shared" si="13"/>
        <v>18544.259999999998</v>
      </c>
      <c r="AV32" s="121">
        <f t="shared" si="15"/>
        <v>55632.78</v>
      </c>
      <c r="AW32" s="122"/>
      <c r="AX32" s="122"/>
      <c r="AY32" s="123"/>
      <c r="AZ32" s="123"/>
      <c r="BA32" s="107">
        <v>1</v>
      </c>
      <c r="BB32" s="124"/>
      <c r="BC32" s="124"/>
      <c r="BD32" s="156"/>
      <c r="BE32" s="157"/>
      <c r="BF32" s="157" t="s">
        <v>330</v>
      </c>
      <c r="BG32" s="126">
        <v>0.67220000000000002</v>
      </c>
      <c r="BH32" s="159">
        <f t="shared" si="14"/>
        <v>12465.45</v>
      </c>
      <c r="BI32" s="121">
        <f t="shared" si="16"/>
        <v>37396.35</v>
      </c>
      <c r="BJ32" s="159"/>
      <c r="BK32" s="159"/>
    </row>
    <row r="33" spans="1:63" s="127" customFormat="1" ht="22.5" customHeight="1" x14ac:dyDescent="0.25">
      <c r="A33" s="107" t="s">
        <v>101</v>
      </c>
      <c r="B33" s="108" t="s">
        <v>273</v>
      </c>
      <c r="C33" s="109" t="s">
        <v>103</v>
      </c>
      <c r="D33" s="109"/>
      <c r="E33" s="110"/>
      <c r="F33" s="111" t="s">
        <v>1355</v>
      </c>
      <c r="G33" s="140">
        <v>278327834</v>
      </c>
      <c r="H33" s="140"/>
      <c r="I33" s="110" t="s">
        <v>1382</v>
      </c>
      <c r="J33" s="108" t="s">
        <v>1383</v>
      </c>
      <c r="K33" s="108" t="s">
        <v>286</v>
      </c>
      <c r="L33" s="108"/>
      <c r="M33" s="114">
        <v>2050200</v>
      </c>
      <c r="N33" s="108" t="s">
        <v>1354</v>
      </c>
      <c r="O33" s="107">
        <v>1.5</v>
      </c>
      <c r="P33" s="114"/>
      <c r="Q33" s="115"/>
      <c r="R33" s="116">
        <v>43466</v>
      </c>
      <c r="S33" s="116">
        <v>43555</v>
      </c>
      <c r="T33" s="118"/>
      <c r="U33" s="118"/>
      <c r="V33" s="118"/>
      <c r="W33" s="118"/>
      <c r="X33" s="118"/>
      <c r="Y33" s="118">
        <v>1.5</v>
      </c>
      <c r="Z33" s="117"/>
      <c r="AA33" s="118"/>
      <c r="AB33" s="118"/>
      <c r="AC33" s="118">
        <f t="shared" si="1"/>
        <v>0</v>
      </c>
      <c r="AD33" s="118">
        <f t="shared" si="2"/>
        <v>0</v>
      </c>
      <c r="AE33" s="118">
        <f t="shared" si="3"/>
        <v>0</v>
      </c>
      <c r="AF33" s="118">
        <f t="shared" si="4"/>
        <v>0</v>
      </c>
      <c r="AG33" s="118">
        <f t="shared" si="5"/>
        <v>0</v>
      </c>
      <c r="AH33" s="118">
        <f t="shared" si="6"/>
        <v>14086.800000000001</v>
      </c>
      <c r="AI33" s="118">
        <f t="shared" si="7"/>
        <v>0</v>
      </c>
      <c r="AJ33" s="118">
        <f t="shared" si="8"/>
        <v>0</v>
      </c>
      <c r="AK33" s="118">
        <f t="shared" si="9"/>
        <v>0</v>
      </c>
      <c r="AL33" s="119"/>
      <c r="AM33" s="119"/>
      <c r="AN33" s="120"/>
      <c r="AO33" s="121">
        <f t="shared" si="10"/>
        <v>14086.800000000001</v>
      </c>
      <c r="AP33" s="121"/>
      <c r="AQ33" s="121">
        <f t="shared" si="11"/>
        <v>2113.02</v>
      </c>
      <c r="AR33" s="121"/>
      <c r="AS33" s="122">
        <f t="shared" si="12"/>
        <v>30.18</v>
      </c>
      <c r="AT33" s="122"/>
      <c r="AU33" s="122">
        <f t="shared" si="13"/>
        <v>16230</v>
      </c>
      <c r="AV33" s="121">
        <f t="shared" si="15"/>
        <v>48690</v>
      </c>
      <c r="AW33" s="122"/>
      <c r="AX33" s="122"/>
      <c r="AY33" s="123"/>
      <c r="AZ33" s="123"/>
      <c r="BA33" s="107">
        <v>1</v>
      </c>
      <c r="BB33" s="124"/>
      <c r="BC33" s="124"/>
      <c r="BD33" s="156"/>
      <c r="BE33" s="157"/>
      <c r="BF33" s="157" t="s">
        <v>330</v>
      </c>
      <c r="BG33" s="126">
        <v>0.67220000000000002</v>
      </c>
      <c r="BH33" s="159">
        <f t="shared" si="14"/>
        <v>10909.81</v>
      </c>
      <c r="BI33" s="121">
        <f t="shared" si="16"/>
        <v>32729.43</v>
      </c>
      <c r="BJ33" s="159"/>
      <c r="BK33" s="159"/>
    </row>
    <row r="34" spans="1:63" s="127" customFormat="1" ht="22.5" x14ac:dyDescent="0.25">
      <c r="A34" s="107" t="s">
        <v>101</v>
      </c>
      <c r="B34" s="108" t="s">
        <v>273</v>
      </c>
      <c r="C34" s="109" t="s">
        <v>103</v>
      </c>
      <c r="D34" s="109"/>
      <c r="E34" s="110"/>
      <c r="F34" s="111" t="s">
        <v>1355</v>
      </c>
      <c r="G34" s="140">
        <v>278327834</v>
      </c>
      <c r="H34" s="140"/>
      <c r="I34" s="110" t="s">
        <v>1382</v>
      </c>
      <c r="J34" s="108" t="s">
        <v>1383</v>
      </c>
      <c r="K34" s="108" t="s">
        <v>1381</v>
      </c>
      <c r="L34" s="108"/>
      <c r="M34" s="114">
        <v>2050200</v>
      </c>
      <c r="N34" s="108" t="s">
        <v>1354</v>
      </c>
      <c r="O34" s="107">
        <v>0.5</v>
      </c>
      <c r="P34" s="114"/>
      <c r="Q34" s="115"/>
      <c r="R34" s="116">
        <v>43466</v>
      </c>
      <c r="S34" s="116">
        <v>43555</v>
      </c>
      <c r="T34" s="118"/>
      <c r="U34" s="118"/>
      <c r="V34" s="118"/>
      <c r="W34" s="118"/>
      <c r="X34" s="118"/>
      <c r="Y34" s="118">
        <v>0.5</v>
      </c>
      <c r="Z34" s="117"/>
      <c r="AA34" s="118"/>
      <c r="AB34" s="118"/>
      <c r="AC34" s="118">
        <f t="shared" si="1"/>
        <v>0</v>
      </c>
      <c r="AD34" s="118">
        <f t="shared" si="2"/>
        <v>0</v>
      </c>
      <c r="AE34" s="118">
        <f t="shared" si="3"/>
        <v>0</v>
      </c>
      <c r="AF34" s="118">
        <f t="shared" si="4"/>
        <v>0</v>
      </c>
      <c r="AG34" s="118">
        <f t="shared" si="5"/>
        <v>0</v>
      </c>
      <c r="AH34" s="118">
        <f t="shared" si="6"/>
        <v>4695.6000000000004</v>
      </c>
      <c r="AI34" s="118">
        <f t="shared" si="7"/>
        <v>0</v>
      </c>
      <c r="AJ34" s="118">
        <f t="shared" si="8"/>
        <v>0</v>
      </c>
      <c r="AK34" s="118">
        <f t="shared" si="9"/>
        <v>0</v>
      </c>
      <c r="AL34" s="119"/>
      <c r="AM34" s="119"/>
      <c r="AN34" s="120"/>
      <c r="AO34" s="121">
        <f t="shared" si="10"/>
        <v>4695.6000000000004</v>
      </c>
      <c r="AP34" s="121"/>
      <c r="AQ34" s="121">
        <f t="shared" si="11"/>
        <v>704.34</v>
      </c>
      <c r="AR34" s="121"/>
      <c r="AS34" s="122">
        <f t="shared" si="12"/>
        <v>10.06</v>
      </c>
      <c r="AT34" s="122"/>
      <c r="AU34" s="122">
        <f t="shared" si="13"/>
        <v>5410</v>
      </c>
      <c r="AV34" s="121">
        <f t="shared" si="15"/>
        <v>16230</v>
      </c>
      <c r="AW34" s="122"/>
      <c r="AX34" s="122"/>
      <c r="AY34" s="123"/>
      <c r="AZ34" s="123"/>
      <c r="BA34" s="107">
        <v>1</v>
      </c>
      <c r="BB34" s="124"/>
      <c r="BC34" s="124"/>
      <c r="BD34" s="156"/>
      <c r="BE34" s="157"/>
      <c r="BF34" s="157" t="s">
        <v>330</v>
      </c>
      <c r="BG34" s="126">
        <v>0.67220000000000002</v>
      </c>
      <c r="BH34" s="159">
        <f t="shared" si="14"/>
        <v>3636.6</v>
      </c>
      <c r="BI34" s="121">
        <f t="shared" si="16"/>
        <v>10909.8</v>
      </c>
      <c r="BJ34" s="159"/>
      <c r="BK34" s="159"/>
    </row>
    <row r="35" spans="1:63" s="127" customFormat="1" ht="22.5" x14ac:dyDescent="0.25">
      <c r="A35" s="107" t="s">
        <v>101</v>
      </c>
      <c r="B35" s="108" t="s">
        <v>273</v>
      </c>
      <c r="C35" s="109" t="s">
        <v>103</v>
      </c>
      <c r="D35" s="109"/>
      <c r="E35" s="110"/>
      <c r="F35" s="111" t="s">
        <v>1355</v>
      </c>
      <c r="G35" s="140">
        <v>278327834</v>
      </c>
      <c r="H35" s="140"/>
      <c r="I35" s="110" t="s">
        <v>1382</v>
      </c>
      <c r="J35" s="108" t="s">
        <v>1383</v>
      </c>
      <c r="K35" s="108" t="s">
        <v>1385</v>
      </c>
      <c r="L35" s="108"/>
      <c r="M35" s="114">
        <v>2050200</v>
      </c>
      <c r="N35" s="108" t="s">
        <v>1354</v>
      </c>
      <c r="O35" s="107">
        <v>0.5</v>
      </c>
      <c r="P35" s="114"/>
      <c r="Q35" s="115"/>
      <c r="R35" s="116">
        <v>43466</v>
      </c>
      <c r="S35" s="116">
        <v>43555</v>
      </c>
      <c r="T35" s="118"/>
      <c r="U35" s="118"/>
      <c r="V35" s="118"/>
      <c r="W35" s="118"/>
      <c r="X35" s="118"/>
      <c r="Y35" s="118">
        <v>0.5</v>
      </c>
      <c r="Z35" s="117"/>
      <c r="AA35" s="118"/>
      <c r="AB35" s="118"/>
      <c r="AC35" s="118">
        <f t="shared" si="1"/>
        <v>0</v>
      </c>
      <c r="AD35" s="118">
        <f t="shared" si="2"/>
        <v>0</v>
      </c>
      <c r="AE35" s="118">
        <f t="shared" si="3"/>
        <v>0</v>
      </c>
      <c r="AF35" s="118">
        <f t="shared" si="4"/>
        <v>0</v>
      </c>
      <c r="AG35" s="118">
        <f t="shared" si="5"/>
        <v>0</v>
      </c>
      <c r="AH35" s="118">
        <f t="shared" si="6"/>
        <v>4695.6000000000004</v>
      </c>
      <c r="AI35" s="118">
        <f t="shared" si="7"/>
        <v>0</v>
      </c>
      <c r="AJ35" s="118">
        <f t="shared" si="8"/>
        <v>0</v>
      </c>
      <c r="AK35" s="118">
        <f t="shared" si="9"/>
        <v>0</v>
      </c>
      <c r="AL35" s="119"/>
      <c r="AM35" s="119"/>
      <c r="AN35" s="120"/>
      <c r="AO35" s="121">
        <f t="shared" si="10"/>
        <v>4695.6000000000004</v>
      </c>
      <c r="AP35" s="121"/>
      <c r="AQ35" s="121">
        <f t="shared" si="11"/>
        <v>704.34</v>
      </c>
      <c r="AR35" s="121"/>
      <c r="AS35" s="122">
        <f t="shared" si="12"/>
        <v>10.06</v>
      </c>
      <c r="AT35" s="122"/>
      <c r="AU35" s="122">
        <f t="shared" si="13"/>
        <v>5410</v>
      </c>
      <c r="AV35" s="121">
        <f t="shared" si="15"/>
        <v>16230</v>
      </c>
      <c r="AW35" s="122"/>
      <c r="AX35" s="122"/>
      <c r="AY35" s="123"/>
      <c r="AZ35" s="123"/>
      <c r="BA35" s="107">
        <v>1</v>
      </c>
      <c r="BB35" s="124"/>
      <c r="BC35" s="124"/>
      <c r="BD35" s="156"/>
      <c r="BE35" s="157"/>
      <c r="BF35" s="157" t="s">
        <v>330</v>
      </c>
      <c r="BG35" s="126">
        <v>0.67220000000000002</v>
      </c>
      <c r="BH35" s="159">
        <f t="shared" si="14"/>
        <v>3636.6</v>
      </c>
      <c r="BI35" s="121">
        <f t="shared" si="16"/>
        <v>10909.8</v>
      </c>
      <c r="BJ35" s="159"/>
      <c r="BK35" s="159"/>
    </row>
    <row r="36" spans="1:63" s="127" customFormat="1" ht="22.5" customHeight="1" x14ac:dyDescent="0.25">
      <c r="A36" s="107" t="s">
        <v>101</v>
      </c>
      <c r="B36" s="108" t="s">
        <v>311</v>
      </c>
      <c r="C36" s="109" t="s">
        <v>121</v>
      </c>
      <c r="D36" s="109">
        <v>0</v>
      </c>
      <c r="E36" s="110"/>
      <c r="F36" s="111" t="s">
        <v>1355</v>
      </c>
      <c r="G36" s="113">
        <v>345534557</v>
      </c>
      <c r="H36" s="113"/>
      <c r="I36" s="110" t="s">
        <v>1386</v>
      </c>
      <c r="J36" s="108" t="s">
        <v>1387</v>
      </c>
      <c r="K36" s="108" t="s">
        <v>1388</v>
      </c>
      <c r="L36" s="108"/>
      <c r="M36" s="107">
        <v>2050200</v>
      </c>
      <c r="N36" s="108" t="s">
        <v>1354</v>
      </c>
      <c r="O36" s="114">
        <v>1</v>
      </c>
      <c r="P36" s="114"/>
      <c r="Q36" s="115"/>
      <c r="R36" s="116">
        <v>43466</v>
      </c>
      <c r="S36" s="116">
        <v>43555</v>
      </c>
      <c r="T36" s="118"/>
      <c r="U36" s="118"/>
      <c r="V36" s="118"/>
      <c r="W36" s="118"/>
      <c r="X36" s="118"/>
      <c r="Y36" s="118"/>
      <c r="Z36" s="117">
        <v>1</v>
      </c>
      <c r="AA36" s="118"/>
      <c r="AB36" s="118"/>
      <c r="AC36" s="118">
        <f t="shared" si="1"/>
        <v>0</v>
      </c>
      <c r="AD36" s="118">
        <f t="shared" si="2"/>
        <v>0</v>
      </c>
      <c r="AE36" s="118">
        <f t="shared" si="3"/>
        <v>0</v>
      </c>
      <c r="AF36" s="118">
        <f t="shared" si="4"/>
        <v>0</v>
      </c>
      <c r="AG36" s="118">
        <f t="shared" si="5"/>
        <v>0</v>
      </c>
      <c r="AH36" s="118">
        <f t="shared" si="6"/>
        <v>0</v>
      </c>
      <c r="AI36" s="118">
        <f t="shared" si="7"/>
        <v>10732.800000000001</v>
      </c>
      <c r="AJ36" s="118">
        <f t="shared" si="8"/>
        <v>0</v>
      </c>
      <c r="AK36" s="118">
        <f t="shared" si="9"/>
        <v>0</v>
      </c>
      <c r="AL36" s="119"/>
      <c r="AM36" s="119"/>
      <c r="AN36" s="120"/>
      <c r="AO36" s="121">
        <f t="shared" si="10"/>
        <v>10732.800000000001</v>
      </c>
      <c r="AP36" s="121"/>
      <c r="AQ36" s="121">
        <f t="shared" si="11"/>
        <v>1609.92</v>
      </c>
      <c r="AR36" s="121"/>
      <c r="AS36" s="122">
        <f t="shared" si="12"/>
        <v>20.12</v>
      </c>
      <c r="AT36" s="122"/>
      <c r="AU36" s="122">
        <f t="shared" si="13"/>
        <v>12362.84</v>
      </c>
      <c r="AV36" s="121">
        <f t="shared" si="15"/>
        <v>37088.519999999997</v>
      </c>
      <c r="AW36" s="122"/>
      <c r="AX36" s="149"/>
      <c r="AY36" s="123"/>
      <c r="AZ36" s="123"/>
      <c r="BA36" s="107">
        <v>1</v>
      </c>
      <c r="BB36" s="124"/>
      <c r="BC36" s="124"/>
      <c r="BD36" s="108"/>
      <c r="BE36" s="125"/>
      <c r="BF36" s="139"/>
      <c r="BG36" s="126">
        <v>0.67220000000000002</v>
      </c>
      <c r="BH36" s="159">
        <f t="shared" si="14"/>
        <v>8310.2999999999993</v>
      </c>
      <c r="BI36" s="121">
        <f t="shared" si="16"/>
        <v>24930.9</v>
      </c>
      <c r="BJ36" s="159"/>
      <c r="BK36" s="159"/>
    </row>
    <row r="37" spans="1:63" s="127" customFormat="1" ht="22.5" customHeight="1" x14ac:dyDescent="0.25">
      <c r="A37" s="107" t="s">
        <v>101</v>
      </c>
      <c r="B37" s="108" t="s">
        <v>311</v>
      </c>
      <c r="C37" s="109" t="s">
        <v>121</v>
      </c>
      <c r="D37" s="109"/>
      <c r="E37" s="110"/>
      <c r="F37" s="111" t="s">
        <v>1355</v>
      </c>
      <c r="G37" s="113">
        <v>345534557</v>
      </c>
      <c r="H37" s="113"/>
      <c r="I37" s="110" t="s">
        <v>1386</v>
      </c>
      <c r="J37" s="108" t="s">
        <v>1387</v>
      </c>
      <c r="K37" s="108" t="s">
        <v>315</v>
      </c>
      <c r="L37" s="108"/>
      <c r="M37" s="107">
        <v>2050200</v>
      </c>
      <c r="N37" s="108" t="s">
        <v>1354</v>
      </c>
      <c r="O37" s="114">
        <v>2</v>
      </c>
      <c r="P37" s="114"/>
      <c r="Q37" s="115"/>
      <c r="R37" s="116">
        <v>43466</v>
      </c>
      <c r="S37" s="116">
        <v>43555</v>
      </c>
      <c r="T37" s="118"/>
      <c r="U37" s="118"/>
      <c r="V37" s="118"/>
      <c r="W37" s="118"/>
      <c r="X37" s="118"/>
      <c r="Y37" s="118"/>
      <c r="Z37" s="117">
        <v>2</v>
      </c>
      <c r="AA37" s="118"/>
      <c r="AB37" s="118"/>
      <c r="AC37" s="118">
        <f t="shared" si="1"/>
        <v>0</v>
      </c>
      <c r="AD37" s="118">
        <f t="shared" si="2"/>
        <v>0</v>
      </c>
      <c r="AE37" s="118">
        <f t="shared" si="3"/>
        <v>0</v>
      </c>
      <c r="AF37" s="118">
        <f t="shared" si="4"/>
        <v>0</v>
      </c>
      <c r="AG37" s="118">
        <f t="shared" si="5"/>
        <v>0</v>
      </c>
      <c r="AH37" s="118">
        <f t="shared" si="6"/>
        <v>0</v>
      </c>
      <c r="AI37" s="118">
        <f t="shared" si="7"/>
        <v>21465.600000000002</v>
      </c>
      <c r="AJ37" s="118">
        <f t="shared" si="8"/>
        <v>0</v>
      </c>
      <c r="AK37" s="118">
        <f t="shared" si="9"/>
        <v>0</v>
      </c>
      <c r="AL37" s="119"/>
      <c r="AM37" s="119"/>
      <c r="AN37" s="120"/>
      <c r="AO37" s="121">
        <f t="shared" si="10"/>
        <v>21465.600000000002</v>
      </c>
      <c r="AP37" s="121"/>
      <c r="AQ37" s="121">
        <f t="shared" si="11"/>
        <v>3219.84</v>
      </c>
      <c r="AR37" s="121"/>
      <c r="AS37" s="122">
        <f t="shared" si="12"/>
        <v>40.24</v>
      </c>
      <c r="AT37" s="122"/>
      <c r="AU37" s="122">
        <f t="shared" si="13"/>
        <v>24725.68</v>
      </c>
      <c r="AV37" s="121">
        <f t="shared" si="15"/>
        <v>74177.039999999994</v>
      </c>
      <c r="AW37" s="122"/>
      <c r="AX37" s="149"/>
      <c r="AY37" s="123"/>
      <c r="AZ37" s="123"/>
      <c r="BA37" s="107">
        <v>1</v>
      </c>
      <c r="BB37" s="124"/>
      <c r="BC37" s="124"/>
      <c r="BD37" s="108"/>
      <c r="BE37" s="125"/>
      <c r="BF37" s="139"/>
      <c r="BG37" s="126">
        <v>0.67220000000000002</v>
      </c>
      <c r="BH37" s="159">
        <f t="shared" si="14"/>
        <v>16620.599999999999</v>
      </c>
      <c r="BI37" s="121">
        <f t="shared" si="16"/>
        <v>49861.8</v>
      </c>
      <c r="BJ37" s="159"/>
      <c r="BK37" s="159"/>
    </row>
    <row r="38" spans="1:63" s="127" customFormat="1" ht="22.5" x14ac:dyDescent="0.25">
      <c r="A38" s="107" t="s">
        <v>101</v>
      </c>
      <c r="B38" s="108" t="s">
        <v>311</v>
      </c>
      <c r="C38" s="109" t="s">
        <v>121</v>
      </c>
      <c r="D38" s="109">
        <v>0</v>
      </c>
      <c r="E38" s="110"/>
      <c r="F38" s="111" t="s">
        <v>1355</v>
      </c>
      <c r="G38" s="113">
        <v>297629760</v>
      </c>
      <c r="H38" s="113"/>
      <c r="I38" s="113" t="s">
        <v>1389</v>
      </c>
      <c r="J38" s="108" t="s">
        <v>1390</v>
      </c>
      <c r="K38" s="108" t="s">
        <v>315</v>
      </c>
      <c r="L38" s="108"/>
      <c r="M38" s="107">
        <v>2050200</v>
      </c>
      <c r="N38" s="108" t="s">
        <v>1354</v>
      </c>
      <c r="O38" s="107">
        <v>3</v>
      </c>
      <c r="P38" s="114"/>
      <c r="Q38" s="115"/>
      <c r="R38" s="116">
        <v>43466</v>
      </c>
      <c r="S38" s="116">
        <v>43555</v>
      </c>
      <c r="T38" s="118"/>
      <c r="U38" s="118"/>
      <c r="V38" s="118"/>
      <c r="W38" s="118"/>
      <c r="X38" s="118"/>
      <c r="Y38" s="118">
        <v>3</v>
      </c>
      <c r="Z38" s="117"/>
      <c r="AA38" s="118"/>
      <c r="AB38" s="118"/>
      <c r="AC38" s="118">
        <f t="shared" si="1"/>
        <v>0</v>
      </c>
      <c r="AD38" s="118">
        <f t="shared" si="2"/>
        <v>0</v>
      </c>
      <c r="AE38" s="118">
        <f t="shared" si="3"/>
        <v>0</v>
      </c>
      <c r="AF38" s="118">
        <f t="shared" si="4"/>
        <v>0</v>
      </c>
      <c r="AG38" s="118">
        <f t="shared" si="5"/>
        <v>0</v>
      </c>
      <c r="AH38" s="118">
        <f t="shared" si="6"/>
        <v>28173.600000000002</v>
      </c>
      <c r="AI38" s="118">
        <f t="shared" si="7"/>
        <v>0</v>
      </c>
      <c r="AJ38" s="118">
        <f t="shared" si="8"/>
        <v>0</v>
      </c>
      <c r="AK38" s="118">
        <f t="shared" si="9"/>
        <v>0</v>
      </c>
      <c r="AL38" s="119"/>
      <c r="AM38" s="119"/>
      <c r="AN38" s="120"/>
      <c r="AO38" s="121">
        <f t="shared" si="10"/>
        <v>28173.600000000002</v>
      </c>
      <c r="AP38" s="121"/>
      <c r="AQ38" s="121">
        <f t="shared" si="11"/>
        <v>4226.04</v>
      </c>
      <c r="AR38" s="121"/>
      <c r="AS38" s="122">
        <f t="shared" si="12"/>
        <v>60.36</v>
      </c>
      <c r="AT38" s="122"/>
      <c r="AU38" s="122">
        <f t="shared" si="13"/>
        <v>32460</v>
      </c>
      <c r="AV38" s="121">
        <f t="shared" si="15"/>
        <v>97380</v>
      </c>
      <c r="AW38" s="122"/>
      <c r="AX38" s="149"/>
      <c r="AY38" s="123"/>
      <c r="AZ38" s="123"/>
      <c r="BA38" s="107">
        <v>1</v>
      </c>
      <c r="BB38" s="124"/>
      <c r="BC38" s="124"/>
      <c r="BD38" s="108"/>
      <c r="BE38" s="125"/>
      <c r="BF38" s="139"/>
      <c r="BG38" s="126">
        <v>0.67220000000000002</v>
      </c>
      <c r="BH38" s="159">
        <f t="shared" si="14"/>
        <v>21819.61</v>
      </c>
      <c r="BI38" s="121">
        <f t="shared" si="16"/>
        <v>65458.83</v>
      </c>
      <c r="BJ38" s="159"/>
      <c r="BK38" s="159"/>
    </row>
    <row r="39" spans="1:63" s="127" customFormat="1" ht="22.5" x14ac:dyDescent="0.25">
      <c r="A39" s="107" t="s">
        <v>101</v>
      </c>
      <c r="B39" s="108" t="s">
        <v>311</v>
      </c>
      <c r="C39" s="109" t="s">
        <v>121</v>
      </c>
      <c r="D39" s="109">
        <v>0</v>
      </c>
      <c r="E39" s="110"/>
      <c r="F39" s="111" t="s">
        <v>1355</v>
      </c>
      <c r="G39" s="110">
        <v>297729772</v>
      </c>
      <c r="H39" s="110"/>
      <c r="I39" s="110" t="s">
        <v>1391</v>
      </c>
      <c r="J39" s="108" t="s">
        <v>1392</v>
      </c>
      <c r="K39" s="108" t="s">
        <v>311</v>
      </c>
      <c r="L39" s="108"/>
      <c r="M39" s="114">
        <v>2050200</v>
      </c>
      <c r="N39" s="108" t="s">
        <v>1354</v>
      </c>
      <c r="O39" s="107">
        <v>4</v>
      </c>
      <c r="P39" s="114"/>
      <c r="Q39" s="115"/>
      <c r="R39" s="116">
        <v>43466</v>
      </c>
      <c r="S39" s="116">
        <v>43555</v>
      </c>
      <c r="T39" s="118"/>
      <c r="U39" s="118"/>
      <c r="V39" s="118"/>
      <c r="W39" s="118"/>
      <c r="X39" s="118"/>
      <c r="Y39" s="118">
        <v>3</v>
      </c>
      <c r="Z39" s="117">
        <v>1</v>
      </c>
      <c r="AA39" s="118"/>
      <c r="AB39" s="118"/>
      <c r="AC39" s="118">
        <f t="shared" si="1"/>
        <v>0</v>
      </c>
      <c r="AD39" s="118">
        <f t="shared" si="2"/>
        <v>0</v>
      </c>
      <c r="AE39" s="118">
        <f t="shared" si="3"/>
        <v>0</v>
      </c>
      <c r="AF39" s="118">
        <f t="shared" si="4"/>
        <v>0</v>
      </c>
      <c r="AG39" s="118">
        <f t="shared" si="5"/>
        <v>0</v>
      </c>
      <c r="AH39" s="118">
        <f t="shared" si="6"/>
        <v>28173.600000000002</v>
      </c>
      <c r="AI39" s="118">
        <f t="shared" si="7"/>
        <v>10732.800000000001</v>
      </c>
      <c r="AJ39" s="118">
        <f t="shared" si="8"/>
        <v>0</v>
      </c>
      <c r="AK39" s="118">
        <f t="shared" si="9"/>
        <v>0</v>
      </c>
      <c r="AL39" s="119"/>
      <c r="AM39" s="119"/>
      <c r="AN39" s="120"/>
      <c r="AO39" s="121">
        <f t="shared" si="10"/>
        <v>38906.400000000001</v>
      </c>
      <c r="AP39" s="121"/>
      <c r="AQ39" s="121">
        <f t="shared" si="11"/>
        <v>5835.96</v>
      </c>
      <c r="AR39" s="121"/>
      <c r="AS39" s="122">
        <f t="shared" si="12"/>
        <v>80.48</v>
      </c>
      <c r="AT39" s="122"/>
      <c r="AU39" s="122">
        <f t="shared" si="13"/>
        <v>44822.84</v>
      </c>
      <c r="AV39" s="121">
        <f t="shared" si="15"/>
        <v>134468.51999999999</v>
      </c>
      <c r="AW39" s="122"/>
      <c r="AX39" s="122"/>
      <c r="AY39" s="123"/>
      <c r="AZ39" s="123"/>
      <c r="BA39" s="107">
        <v>1</v>
      </c>
      <c r="BB39" s="124"/>
      <c r="BC39" s="124"/>
      <c r="BD39" s="156"/>
      <c r="BE39" s="157"/>
      <c r="BF39" s="157"/>
      <c r="BG39" s="126">
        <v>0.67220000000000002</v>
      </c>
      <c r="BH39" s="159">
        <f t="shared" si="14"/>
        <v>30129.91</v>
      </c>
      <c r="BI39" s="121">
        <f t="shared" si="16"/>
        <v>90389.73</v>
      </c>
      <c r="BJ39" s="159"/>
      <c r="BK39" s="159"/>
    </row>
    <row r="40" spans="1:63" s="127" customFormat="1" ht="22.5" x14ac:dyDescent="0.25">
      <c r="A40" s="107" t="s">
        <v>101</v>
      </c>
      <c r="B40" s="108" t="s">
        <v>311</v>
      </c>
      <c r="C40" s="109" t="s">
        <v>121</v>
      </c>
      <c r="D40" s="109"/>
      <c r="E40" s="110"/>
      <c r="F40" s="111" t="s">
        <v>1355</v>
      </c>
      <c r="G40" s="110">
        <v>297729772</v>
      </c>
      <c r="H40" s="110"/>
      <c r="I40" s="110" t="s">
        <v>1391</v>
      </c>
      <c r="J40" s="108" t="s">
        <v>1392</v>
      </c>
      <c r="K40" s="108" t="s">
        <v>1393</v>
      </c>
      <c r="L40" s="108"/>
      <c r="M40" s="114">
        <v>2050200</v>
      </c>
      <c r="N40" s="108" t="s">
        <v>1354</v>
      </c>
      <c r="O40" s="107">
        <v>3</v>
      </c>
      <c r="P40" s="114"/>
      <c r="Q40" s="115"/>
      <c r="R40" s="116">
        <v>43466</v>
      </c>
      <c r="S40" s="116">
        <v>43555</v>
      </c>
      <c r="T40" s="118"/>
      <c r="U40" s="118"/>
      <c r="V40" s="118"/>
      <c r="W40" s="118"/>
      <c r="X40" s="118"/>
      <c r="Y40" s="118">
        <v>3</v>
      </c>
      <c r="Z40" s="117"/>
      <c r="AA40" s="118"/>
      <c r="AB40" s="118"/>
      <c r="AC40" s="118">
        <f t="shared" si="1"/>
        <v>0</v>
      </c>
      <c r="AD40" s="118">
        <f t="shared" si="2"/>
        <v>0</v>
      </c>
      <c r="AE40" s="118">
        <f t="shared" si="3"/>
        <v>0</v>
      </c>
      <c r="AF40" s="118">
        <f t="shared" si="4"/>
        <v>0</v>
      </c>
      <c r="AG40" s="118">
        <f t="shared" si="5"/>
        <v>0</v>
      </c>
      <c r="AH40" s="118">
        <f t="shared" si="6"/>
        <v>28173.600000000002</v>
      </c>
      <c r="AI40" s="118">
        <f t="shared" si="7"/>
        <v>0</v>
      </c>
      <c r="AJ40" s="118">
        <f t="shared" si="8"/>
        <v>0</v>
      </c>
      <c r="AK40" s="118">
        <f t="shared" si="9"/>
        <v>0</v>
      </c>
      <c r="AL40" s="119"/>
      <c r="AM40" s="119"/>
      <c r="AN40" s="120"/>
      <c r="AO40" s="121">
        <f t="shared" si="10"/>
        <v>28173.600000000002</v>
      </c>
      <c r="AP40" s="121"/>
      <c r="AQ40" s="121">
        <f t="shared" si="11"/>
        <v>4226.04</v>
      </c>
      <c r="AR40" s="121"/>
      <c r="AS40" s="122">
        <f t="shared" si="12"/>
        <v>60.36</v>
      </c>
      <c r="AT40" s="122"/>
      <c r="AU40" s="122">
        <f t="shared" si="13"/>
        <v>32460</v>
      </c>
      <c r="AV40" s="121">
        <f t="shared" si="15"/>
        <v>97380</v>
      </c>
      <c r="AW40" s="122"/>
      <c r="AX40" s="122"/>
      <c r="AY40" s="123"/>
      <c r="AZ40" s="123"/>
      <c r="BA40" s="107">
        <v>1</v>
      </c>
      <c r="BB40" s="124"/>
      <c r="BC40" s="124"/>
      <c r="BD40" s="156"/>
      <c r="BE40" s="157"/>
      <c r="BF40" s="157"/>
      <c r="BG40" s="126">
        <v>0.67220000000000002</v>
      </c>
      <c r="BH40" s="159">
        <f t="shared" si="14"/>
        <v>21819.61</v>
      </c>
      <c r="BI40" s="121">
        <f t="shared" si="16"/>
        <v>65458.83</v>
      </c>
      <c r="BJ40" s="159"/>
      <c r="BK40" s="159"/>
    </row>
    <row r="41" spans="1:63" s="127" customFormat="1" ht="22.5" x14ac:dyDescent="0.25">
      <c r="A41" s="107" t="s">
        <v>101</v>
      </c>
      <c r="B41" s="108" t="s">
        <v>337</v>
      </c>
      <c r="C41" s="109" t="s">
        <v>121</v>
      </c>
      <c r="D41" s="109">
        <v>0</v>
      </c>
      <c r="E41" s="110"/>
      <c r="F41" s="111" t="s">
        <v>1351</v>
      </c>
      <c r="G41" s="110" t="s">
        <v>1394</v>
      </c>
      <c r="H41" s="110"/>
      <c r="I41" s="110" t="s">
        <v>1395</v>
      </c>
      <c r="J41" s="108" t="s">
        <v>1396</v>
      </c>
      <c r="K41" s="108" t="s">
        <v>337</v>
      </c>
      <c r="L41" s="108"/>
      <c r="M41" s="114">
        <v>2050200</v>
      </c>
      <c r="N41" s="108" t="s">
        <v>1354</v>
      </c>
      <c r="O41" s="107">
        <v>1</v>
      </c>
      <c r="P41" s="114"/>
      <c r="Q41" s="115"/>
      <c r="R41" s="116">
        <v>43466</v>
      </c>
      <c r="S41" s="116">
        <v>43555</v>
      </c>
      <c r="T41" s="118"/>
      <c r="U41" s="118"/>
      <c r="V41" s="118"/>
      <c r="W41" s="118"/>
      <c r="X41" s="118"/>
      <c r="Y41" s="118"/>
      <c r="Z41" s="117">
        <v>1</v>
      </c>
      <c r="AA41" s="118"/>
      <c r="AB41" s="118"/>
      <c r="AC41" s="118">
        <f t="shared" si="1"/>
        <v>0</v>
      </c>
      <c r="AD41" s="118">
        <f t="shared" si="2"/>
        <v>0</v>
      </c>
      <c r="AE41" s="118">
        <f t="shared" si="3"/>
        <v>0</v>
      </c>
      <c r="AF41" s="118">
        <f t="shared" si="4"/>
        <v>0</v>
      </c>
      <c r="AG41" s="118">
        <f t="shared" si="5"/>
        <v>0</v>
      </c>
      <c r="AH41" s="118">
        <f t="shared" si="6"/>
        <v>0</v>
      </c>
      <c r="AI41" s="118">
        <f t="shared" si="7"/>
        <v>10732.800000000001</v>
      </c>
      <c r="AJ41" s="118">
        <f t="shared" si="8"/>
        <v>0</v>
      </c>
      <c r="AK41" s="118">
        <f t="shared" si="9"/>
        <v>0</v>
      </c>
      <c r="AL41" s="119"/>
      <c r="AM41" s="119"/>
      <c r="AN41" s="120"/>
      <c r="AO41" s="121">
        <f t="shared" si="10"/>
        <v>10732.800000000001</v>
      </c>
      <c r="AP41" s="121"/>
      <c r="AQ41" s="121">
        <f t="shared" si="11"/>
        <v>1609.92</v>
      </c>
      <c r="AR41" s="121"/>
      <c r="AS41" s="122">
        <f t="shared" si="12"/>
        <v>20.12</v>
      </c>
      <c r="AT41" s="122"/>
      <c r="AU41" s="122">
        <f t="shared" si="13"/>
        <v>12362.84</v>
      </c>
      <c r="AV41" s="121">
        <f t="shared" si="15"/>
        <v>37088.519999999997</v>
      </c>
      <c r="AW41" s="122"/>
      <c r="AX41" s="122"/>
      <c r="AY41" s="123"/>
      <c r="AZ41" s="123"/>
      <c r="BA41" s="107">
        <v>1</v>
      </c>
      <c r="BB41" s="124"/>
      <c r="BC41" s="124"/>
      <c r="BD41" s="156"/>
      <c r="BE41" s="157"/>
      <c r="BF41" s="157"/>
      <c r="BG41" s="126">
        <v>0.67220000000000002</v>
      </c>
      <c r="BH41" s="159">
        <f t="shared" si="14"/>
        <v>8310.2999999999993</v>
      </c>
      <c r="BI41" s="121">
        <f t="shared" si="16"/>
        <v>24930.9</v>
      </c>
      <c r="BJ41" s="159"/>
      <c r="BK41" s="159"/>
    </row>
    <row r="42" spans="1:63" s="127" customFormat="1" ht="22.5" customHeight="1" x14ac:dyDescent="0.25">
      <c r="A42" s="107" t="s">
        <v>101</v>
      </c>
      <c r="B42" s="108" t="s">
        <v>337</v>
      </c>
      <c r="C42" s="109" t="s">
        <v>121</v>
      </c>
      <c r="D42" s="109">
        <v>0</v>
      </c>
      <c r="E42" s="110"/>
      <c r="F42" s="111" t="s">
        <v>1355</v>
      </c>
      <c r="G42" s="110">
        <v>339533951</v>
      </c>
      <c r="H42" s="110"/>
      <c r="I42" s="110" t="s">
        <v>1397</v>
      </c>
      <c r="J42" s="108" t="s">
        <v>1398</v>
      </c>
      <c r="K42" s="108" t="s">
        <v>337</v>
      </c>
      <c r="L42" s="108"/>
      <c r="M42" s="114">
        <v>2050200</v>
      </c>
      <c r="N42" s="108" t="s">
        <v>1354</v>
      </c>
      <c r="O42" s="107">
        <v>1.5</v>
      </c>
      <c r="P42" s="114"/>
      <c r="Q42" s="115"/>
      <c r="R42" s="116">
        <v>43466</v>
      </c>
      <c r="S42" s="116">
        <v>43555</v>
      </c>
      <c r="T42" s="118"/>
      <c r="U42" s="118"/>
      <c r="V42" s="118"/>
      <c r="W42" s="118"/>
      <c r="X42" s="118"/>
      <c r="Y42" s="118">
        <v>1.5</v>
      </c>
      <c r="Z42" s="117"/>
      <c r="AA42" s="118"/>
      <c r="AB42" s="118"/>
      <c r="AC42" s="118">
        <f t="shared" si="1"/>
        <v>0</v>
      </c>
      <c r="AD42" s="118">
        <f t="shared" si="2"/>
        <v>0</v>
      </c>
      <c r="AE42" s="118">
        <f t="shared" si="3"/>
        <v>0</v>
      </c>
      <c r="AF42" s="118">
        <f t="shared" si="4"/>
        <v>0</v>
      </c>
      <c r="AG42" s="118">
        <f t="shared" si="5"/>
        <v>0</v>
      </c>
      <c r="AH42" s="118">
        <f t="shared" si="6"/>
        <v>14086.800000000001</v>
      </c>
      <c r="AI42" s="118">
        <f t="shared" si="7"/>
        <v>0</v>
      </c>
      <c r="AJ42" s="118">
        <f t="shared" si="8"/>
        <v>0</v>
      </c>
      <c r="AK42" s="118">
        <f t="shared" si="9"/>
        <v>0</v>
      </c>
      <c r="AL42" s="119"/>
      <c r="AM42" s="119"/>
      <c r="AN42" s="120"/>
      <c r="AO42" s="121">
        <f t="shared" si="10"/>
        <v>14086.800000000001</v>
      </c>
      <c r="AP42" s="121"/>
      <c r="AQ42" s="121">
        <f t="shared" si="11"/>
        <v>2113.02</v>
      </c>
      <c r="AR42" s="121"/>
      <c r="AS42" s="122">
        <f t="shared" si="12"/>
        <v>30.18</v>
      </c>
      <c r="AT42" s="122"/>
      <c r="AU42" s="122">
        <f t="shared" si="13"/>
        <v>16230</v>
      </c>
      <c r="AV42" s="121">
        <f t="shared" si="15"/>
        <v>48690</v>
      </c>
      <c r="AW42" s="122"/>
      <c r="AX42" s="122"/>
      <c r="AY42" s="123"/>
      <c r="AZ42" s="123"/>
      <c r="BA42" s="107">
        <v>1</v>
      </c>
      <c r="BB42" s="124"/>
      <c r="BC42" s="124"/>
      <c r="BD42" s="156"/>
      <c r="BE42" s="157"/>
      <c r="BF42" s="157"/>
      <c r="BG42" s="126">
        <v>0.67220000000000002</v>
      </c>
      <c r="BH42" s="159">
        <f t="shared" si="14"/>
        <v>10909.81</v>
      </c>
      <c r="BI42" s="121">
        <f t="shared" si="16"/>
        <v>32729.43</v>
      </c>
      <c r="BJ42" s="159"/>
      <c r="BK42" s="159"/>
    </row>
    <row r="43" spans="1:63" s="127" customFormat="1" ht="22.5" customHeight="1" x14ac:dyDescent="0.25">
      <c r="A43" s="107" t="s">
        <v>101</v>
      </c>
      <c r="B43" s="108" t="s">
        <v>337</v>
      </c>
      <c r="C43" s="109" t="s">
        <v>121</v>
      </c>
      <c r="D43" s="109"/>
      <c r="E43" s="110"/>
      <c r="F43" s="111" t="s">
        <v>1355</v>
      </c>
      <c r="G43" s="110">
        <v>339533951</v>
      </c>
      <c r="H43" s="110"/>
      <c r="I43" s="110" t="s">
        <v>1397</v>
      </c>
      <c r="J43" s="108" t="s">
        <v>1398</v>
      </c>
      <c r="K43" s="108" t="s">
        <v>1399</v>
      </c>
      <c r="L43" s="108"/>
      <c r="M43" s="114">
        <v>2050200</v>
      </c>
      <c r="N43" s="108" t="s">
        <v>1354</v>
      </c>
      <c r="O43" s="107">
        <v>1</v>
      </c>
      <c r="P43" s="114"/>
      <c r="Q43" s="115"/>
      <c r="R43" s="116">
        <v>43466</v>
      </c>
      <c r="S43" s="116">
        <v>43555</v>
      </c>
      <c r="T43" s="118"/>
      <c r="U43" s="118"/>
      <c r="V43" s="118"/>
      <c r="W43" s="118"/>
      <c r="X43" s="118"/>
      <c r="Y43" s="118"/>
      <c r="Z43" s="117">
        <v>1</v>
      </c>
      <c r="AA43" s="118"/>
      <c r="AB43" s="118"/>
      <c r="AC43" s="118">
        <f t="shared" si="1"/>
        <v>0</v>
      </c>
      <c r="AD43" s="118">
        <f t="shared" si="2"/>
        <v>0</v>
      </c>
      <c r="AE43" s="118">
        <f t="shared" si="3"/>
        <v>0</v>
      </c>
      <c r="AF43" s="118">
        <f t="shared" si="4"/>
        <v>0</v>
      </c>
      <c r="AG43" s="118">
        <f t="shared" si="5"/>
        <v>0</v>
      </c>
      <c r="AH43" s="118">
        <f t="shared" si="6"/>
        <v>0</v>
      </c>
      <c r="AI43" s="118">
        <f t="shared" si="7"/>
        <v>10732.800000000001</v>
      </c>
      <c r="AJ43" s="118">
        <f t="shared" si="8"/>
        <v>0</v>
      </c>
      <c r="AK43" s="118">
        <f t="shared" si="9"/>
        <v>0</v>
      </c>
      <c r="AL43" s="119"/>
      <c r="AM43" s="119"/>
      <c r="AN43" s="120"/>
      <c r="AO43" s="121">
        <f t="shared" si="10"/>
        <v>10732.800000000001</v>
      </c>
      <c r="AP43" s="121"/>
      <c r="AQ43" s="121">
        <f t="shared" si="11"/>
        <v>1609.92</v>
      </c>
      <c r="AR43" s="121"/>
      <c r="AS43" s="122">
        <f t="shared" si="12"/>
        <v>20.12</v>
      </c>
      <c r="AT43" s="122"/>
      <c r="AU43" s="122">
        <f t="shared" si="13"/>
        <v>12362.84</v>
      </c>
      <c r="AV43" s="121">
        <f t="shared" si="15"/>
        <v>37088.519999999997</v>
      </c>
      <c r="AW43" s="122"/>
      <c r="AX43" s="122"/>
      <c r="AY43" s="123"/>
      <c r="AZ43" s="123"/>
      <c r="BA43" s="107">
        <v>1</v>
      </c>
      <c r="BB43" s="124"/>
      <c r="BC43" s="124"/>
      <c r="BD43" s="156"/>
      <c r="BE43" s="157"/>
      <c r="BF43" s="157"/>
      <c r="BG43" s="126">
        <v>0.67220000000000002</v>
      </c>
      <c r="BH43" s="159">
        <f t="shared" si="14"/>
        <v>8310.2999999999993</v>
      </c>
      <c r="BI43" s="121">
        <f t="shared" si="16"/>
        <v>24930.9</v>
      </c>
      <c r="BJ43" s="159"/>
      <c r="BK43" s="159"/>
    </row>
    <row r="44" spans="1:63" s="127" customFormat="1" ht="22.5" customHeight="1" x14ac:dyDescent="0.25">
      <c r="A44" s="107" t="s">
        <v>101</v>
      </c>
      <c r="B44" s="108" t="s">
        <v>337</v>
      </c>
      <c r="C44" s="109" t="s">
        <v>121</v>
      </c>
      <c r="D44" s="109"/>
      <c r="E44" s="110"/>
      <c r="F44" s="111" t="s">
        <v>1355</v>
      </c>
      <c r="G44" s="110">
        <v>339533951</v>
      </c>
      <c r="H44" s="110"/>
      <c r="I44" s="110" t="s">
        <v>1397</v>
      </c>
      <c r="J44" s="108" t="s">
        <v>1398</v>
      </c>
      <c r="K44" s="108" t="s">
        <v>341</v>
      </c>
      <c r="L44" s="108"/>
      <c r="M44" s="114">
        <v>2050200</v>
      </c>
      <c r="N44" s="108" t="s">
        <v>1354</v>
      </c>
      <c r="O44" s="107">
        <v>1.5</v>
      </c>
      <c r="P44" s="114"/>
      <c r="Q44" s="115"/>
      <c r="R44" s="116">
        <v>43466</v>
      </c>
      <c r="S44" s="116">
        <v>43555</v>
      </c>
      <c r="T44" s="118"/>
      <c r="U44" s="118"/>
      <c r="V44" s="118"/>
      <c r="W44" s="118"/>
      <c r="X44" s="118"/>
      <c r="Y44" s="118">
        <v>1.5</v>
      </c>
      <c r="Z44" s="117"/>
      <c r="AA44" s="118"/>
      <c r="AB44" s="118"/>
      <c r="AC44" s="118">
        <f t="shared" si="1"/>
        <v>0</v>
      </c>
      <c r="AD44" s="118">
        <f t="shared" si="2"/>
        <v>0</v>
      </c>
      <c r="AE44" s="118">
        <f t="shared" si="3"/>
        <v>0</v>
      </c>
      <c r="AF44" s="118">
        <f t="shared" si="4"/>
        <v>0</v>
      </c>
      <c r="AG44" s="118">
        <f t="shared" si="5"/>
        <v>0</v>
      </c>
      <c r="AH44" s="118">
        <f t="shared" si="6"/>
        <v>14086.800000000001</v>
      </c>
      <c r="AI44" s="118">
        <f t="shared" si="7"/>
        <v>0</v>
      </c>
      <c r="AJ44" s="118">
        <f t="shared" si="8"/>
        <v>0</v>
      </c>
      <c r="AK44" s="118">
        <f t="shared" si="9"/>
        <v>0</v>
      </c>
      <c r="AL44" s="119"/>
      <c r="AM44" s="119"/>
      <c r="AN44" s="120"/>
      <c r="AO44" s="121">
        <f t="shared" si="10"/>
        <v>14086.800000000001</v>
      </c>
      <c r="AP44" s="121"/>
      <c r="AQ44" s="121">
        <f t="shared" si="11"/>
        <v>2113.02</v>
      </c>
      <c r="AR44" s="121"/>
      <c r="AS44" s="122">
        <f t="shared" si="12"/>
        <v>30.18</v>
      </c>
      <c r="AT44" s="122"/>
      <c r="AU44" s="122">
        <f t="shared" si="13"/>
        <v>16230</v>
      </c>
      <c r="AV44" s="121">
        <f t="shared" si="15"/>
        <v>48690</v>
      </c>
      <c r="AW44" s="122"/>
      <c r="AX44" s="122"/>
      <c r="AY44" s="123"/>
      <c r="AZ44" s="123"/>
      <c r="BA44" s="107">
        <v>1</v>
      </c>
      <c r="BB44" s="124"/>
      <c r="BC44" s="124"/>
      <c r="BD44" s="156"/>
      <c r="BE44" s="157"/>
      <c r="BF44" s="157"/>
      <c r="BG44" s="126">
        <v>0.67220000000000002</v>
      </c>
      <c r="BH44" s="159">
        <f t="shared" si="14"/>
        <v>10909.81</v>
      </c>
      <c r="BI44" s="121">
        <f t="shared" si="16"/>
        <v>32729.43</v>
      </c>
      <c r="BJ44" s="159"/>
      <c r="BK44" s="159"/>
    </row>
    <row r="45" spans="1:63" s="127" customFormat="1" ht="22.5" customHeight="1" x14ac:dyDescent="0.25">
      <c r="A45" s="107" t="s">
        <v>101</v>
      </c>
      <c r="B45" s="108" t="s">
        <v>337</v>
      </c>
      <c r="C45" s="109" t="s">
        <v>121</v>
      </c>
      <c r="D45" s="109">
        <v>0</v>
      </c>
      <c r="E45" s="110"/>
      <c r="F45" s="111" t="s">
        <v>1355</v>
      </c>
      <c r="G45" s="110">
        <v>309330939</v>
      </c>
      <c r="H45" s="110"/>
      <c r="I45" s="110" t="s">
        <v>1400</v>
      </c>
      <c r="J45" s="108" t="s">
        <v>1401</v>
      </c>
      <c r="K45" s="108" t="s">
        <v>1402</v>
      </c>
      <c r="L45" s="108"/>
      <c r="M45" s="114">
        <v>2050200</v>
      </c>
      <c r="N45" s="108" t="s">
        <v>1354</v>
      </c>
      <c r="O45" s="107">
        <v>1</v>
      </c>
      <c r="P45" s="114"/>
      <c r="Q45" s="115"/>
      <c r="R45" s="116">
        <v>43466</v>
      </c>
      <c r="S45" s="116">
        <v>43555</v>
      </c>
      <c r="T45" s="118"/>
      <c r="U45" s="118"/>
      <c r="V45" s="118"/>
      <c r="W45" s="118"/>
      <c r="X45" s="118"/>
      <c r="Y45" s="118">
        <v>1</v>
      </c>
      <c r="Z45" s="117"/>
      <c r="AA45" s="118"/>
      <c r="AB45" s="118"/>
      <c r="AC45" s="118">
        <f t="shared" si="1"/>
        <v>0</v>
      </c>
      <c r="AD45" s="118">
        <f t="shared" si="2"/>
        <v>0</v>
      </c>
      <c r="AE45" s="118">
        <f t="shared" si="3"/>
        <v>0</v>
      </c>
      <c r="AF45" s="118">
        <f t="shared" si="4"/>
        <v>0</v>
      </c>
      <c r="AG45" s="118">
        <f t="shared" si="5"/>
        <v>0</v>
      </c>
      <c r="AH45" s="118">
        <f t="shared" si="6"/>
        <v>9391.2000000000007</v>
      </c>
      <c r="AI45" s="118">
        <f t="shared" si="7"/>
        <v>0</v>
      </c>
      <c r="AJ45" s="118">
        <f t="shared" si="8"/>
        <v>0</v>
      </c>
      <c r="AK45" s="118">
        <f t="shared" si="9"/>
        <v>0</v>
      </c>
      <c r="AL45" s="119"/>
      <c r="AM45" s="119"/>
      <c r="AN45" s="120"/>
      <c r="AO45" s="121">
        <f t="shared" si="10"/>
        <v>9391.2000000000007</v>
      </c>
      <c r="AP45" s="121"/>
      <c r="AQ45" s="121">
        <f t="shared" si="11"/>
        <v>1408.68</v>
      </c>
      <c r="AR45" s="121"/>
      <c r="AS45" s="122">
        <f t="shared" si="12"/>
        <v>20.12</v>
      </c>
      <c r="AT45" s="122"/>
      <c r="AU45" s="122">
        <f t="shared" si="13"/>
        <v>10820</v>
      </c>
      <c r="AV45" s="121">
        <f t="shared" si="15"/>
        <v>32460</v>
      </c>
      <c r="AW45" s="122"/>
      <c r="AX45" s="122"/>
      <c r="AY45" s="123"/>
      <c r="AZ45" s="123"/>
      <c r="BA45" s="107">
        <v>1</v>
      </c>
      <c r="BB45" s="124"/>
      <c r="BC45" s="124"/>
      <c r="BD45" s="156"/>
      <c r="BE45" s="157"/>
      <c r="BF45" s="157"/>
      <c r="BG45" s="126">
        <v>0.67220000000000002</v>
      </c>
      <c r="BH45" s="159">
        <f t="shared" si="14"/>
        <v>7273.2</v>
      </c>
      <c r="BI45" s="121">
        <f t="shared" si="16"/>
        <v>21819.599999999999</v>
      </c>
      <c r="BJ45" s="159"/>
      <c r="BK45" s="159"/>
    </row>
    <row r="46" spans="1:63" s="127" customFormat="1" ht="22.5" x14ac:dyDescent="0.25">
      <c r="A46" s="107" t="s">
        <v>101</v>
      </c>
      <c r="B46" s="108" t="s">
        <v>337</v>
      </c>
      <c r="C46" s="109" t="s">
        <v>121</v>
      </c>
      <c r="D46" s="109">
        <v>0</v>
      </c>
      <c r="E46" s="110"/>
      <c r="F46" s="111" t="s">
        <v>1355</v>
      </c>
      <c r="G46" s="110">
        <v>310731070</v>
      </c>
      <c r="H46" s="110"/>
      <c r="I46" s="110" t="s">
        <v>1403</v>
      </c>
      <c r="J46" s="108" t="s">
        <v>1404</v>
      </c>
      <c r="K46" s="108" t="s">
        <v>361</v>
      </c>
      <c r="L46" s="108"/>
      <c r="M46" s="114">
        <v>2050200</v>
      </c>
      <c r="N46" s="108" t="s">
        <v>1354</v>
      </c>
      <c r="O46" s="107">
        <v>3</v>
      </c>
      <c r="P46" s="114"/>
      <c r="Q46" s="115"/>
      <c r="R46" s="116">
        <v>43466</v>
      </c>
      <c r="S46" s="116">
        <v>43555</v>
      </c>
      <c r="T46" s="118"/>
      <c r="U46" s="118"/>
      <c r="V46" s="118"/>
      <c r="W46" s="118"/>
      <c r="X46" s="118"/>
      <c r="Y46" s="118">
        <v>2</v>
      </c>
      <c r="Z46" s="117">
        <v>1</v>
      </c>
      <c r="AA46" s="118"/>
      <c r="AB46" s="118"/>
      <c r="AC46" s="118">
        <f t="shared" si="1"/>
        <v>0</v>
      </c>
      <c r="AD46" s="118">
        <f t="shared" si="2"/>
        <v>0</v>
      </c>
      <c r="AE46" s="118">
        <f t="shared" si="3"/>
        <v>0</v>
      </c>
      <c r="AF46" s="118">
        <f t="shared" si="4"/>
        <v>0</v>
      </c>
      <c r="AG46" s="118">
        <f t="shared" si="5"/>
        <v>0</v>
      </c>
      <c r="AH46" s="118">
        <f t="shared" si="6"/>
        <v>18782.400000000001</v>
      </c>
      <c r="AI46" s="118">
        <f t="shared" si="7"/>
        <v>10732.800000000001</v>
      </c>
      <c r="AJ46" s="118">
        <f t="shared" si="8"/>
        <v>0</v>
      </c>
      <c r="AK46" s="118">
        <f t="shared" si="9"/>
        <v>0</v>
      </c>
      <c r="AL46" s="119"/>
      <c r="AM46" s="119"/>
      <c r="AN46" s="120"/>
      <c r="AO46" s="121">
        <f t="shared" si="10"/>
        <v>29515.200000000004</v>
      </c>
      <c r="AP46" s="121"/>
      <c r="AQ46" s="121">
        <f t="shared" si="11"/>
        <v>4427.28</v>
      </c>
      <c r="AR46" s="121"/>
      <c r="AS46" s="122">
        <f t="shared" si="12"/>
        <v>60.36</v>
      </c>
      <c r="AT46" s="122"/>
      <c r="AU46" s="122">
        <f t="shared" si="13"/>
        <v>34002.839999999997</v>
      </c>
      <c r="AV46" s="121">
        <f t="shared" si="15"/>
        <v>102008.52</v>
      </c>
      <c r="AW46" s="122"/>
      <c r="AX46" s="122"/>
      <c r="AY46" s="123"/>
      <c r="AZ46" s="123"/>
      <c r="BA46" s="107">
        <v>1</v>
      </c>
      <c r="BB46" s="124"/>
      <c r="BC46" s="124"/>
      <c r="BD46" s="156"/>
      <c r="BE46" s="157"/>
      <c r="BF46" s="157"/>
      <c r="BG46" s="126">
        <v>0.67220000000000002</v>
      </c>
      <c r="BH46" s="159">
        <f t="shared" si="14"/>
        <v>22856.71</v>
      </c>
      <c r="BI46" s="121">
        <f t="shared" si="16"/>
        <v>68570.13</v>
      </c>
      <c r="BJ46" s="159"/>
      <c r="BK46" s="159"/>
    </row>
    <row r="47" spans="1:63" s="127" customFormat="1" ht="22.5" x14ac:dyDescent="0.25">
      <c r="A47" s="107" t="s">
        <v>388</v>
      </c>
      <c r="B47" s="108" t="s">
        <v>388</v>
      </c>
      <c r="C47" s="109" t="s">
        <v>121</v>
      </c>
      <c r="D47" s="109">
        <v>0</v>
      </c>
      <c r="E47" s="110"/>
      <c r="F47" s="111" t="s">
        <v>1355</v>
      </c>
      <c r="G47" s="110">
        <v>326032606</v>
      </c>
      <c r="H47" s="110"/>
      <c r="I47" s="110" t="s">
        <v>1405</v>
      </c>
      <c r="J47" s="108" t="s">
        <v>1406</v>
      </c>
      <c r="K47" s="108" t="s">
        <v>392</v>
      </c>
      <c r="L47" s="108" t="s">
        <v>1407</v>
      </c>
      <c r="M47" s="114">
        <v>2050200</v>
      </c>
      <c r="N47" s="108" t="s">
        <v>1354</v>
      </c>
      <c r="O47" s="107">
        <v>2</v>
      </c>
      <c r="P47" s="114"/>
      <c r="Q47" s="115"/>
      <c r="R47" s="116">
        <v>43466</v>
      </c>
      <c r="S47" s="116">
        <v>43555</v>
      </c>
      <c r="T47" s="118"/>
      <c r="U47" s="118"/>
      <c r="V47" s="118"/>
      <c r="W47" s="118"/>
      <c r="X47" s="118"/>
      <c r="Y47" s="118">
        <v>2</v>
      </c>
      <c r="Z47" s="117"/>
      <c r="AA47" s="118"/>
      <c r="AB47" s="118"/>
      <c r="AC47" s="118">
        <f t="shared" si="1"/>
        <v>0</v>
      </c>
      <c r="AD47" s="118">
        <f t="shared" si="2"/>
        <v>0</v>
      </c>
      <c r="AE47" s="118">
        <f t="shared" si="3"/>
        <v>0</v>
      </c>
      <c r="AF47" s="118">
        <f t="shared" si="4"/>
        <v>0</v>
      </c>
      <c r="AG47" s="118">
        <f t="shared" si="5"/>
        <v>0</v>
      </c>
      <c r="AH47" s="118">
        <f t="shared" si="6"/>
        <v>18782.400000000001</v>
      </c>
      <c r="AI47" s="118">
        <f t="shared" si="7"/>
        <v>0</v>
      </c>
      <c r="AJ47" s="118">
        <f t="shared" si="8"/>
        <v>0</v>
      </c>
      <c r="AK47" s="118">
        <f t="shared" si="9"/>
        <v>0</v>
      </c>
      <c r="AL47" s="119"/>
      <c r="AM47" s="119"/>
      <c r="AN47" s="120"/>
      <c r="AO47" s="121">
        <f t="shared" si="10"/>
        <v>18782.400000000001</v>
      </c>
      <c r="AP47" s="121"/>
      <c r="AQ47" s="121">
        <f t="shared" si="11"/>
        <v>2817.36</v>
      </c>
      <c r="AR47" s="121"/>
      <c r="AS47" s="122">
        <f t="shared" si="12"/>
        <v>40.24</v>
      </c>
      <c r="AT47" s="122"/>
      <c r="AU47" s="122">
        <f t="shared" si="13"/>
        <v>21640</v>
      </c>
      <c r="AV47" s="121">
        <f t="shared" si="15"/>
        <v>64920</v>
      </c>
      <c r="AW47" s="122"/>
      <c r="AX47" s="122"/>
      <c r="AY47" s="123"/>
      <c r="AZ47" s="123"/>
      <c r="BA47" s="107">
        <v>1</v>
      </c>
      <c r="BB47" s="124"/>
      <c r="BC47" s="124"/>
      <c r="BD47" s="156"/>
      <c r="BE47" s="157"/>
      <c r="BF47" s="157" t="s">
        <v>330</v>
      </c>
      <c r="BG47" s="126">
        <v>0.67220000000000002</v>
      </c>
      <c r="BH47" s="159">
        <f t="shared" si="14"/>
        <v>14546.41</v>
      </c>
      <c r="BI47" s="121">
        <f t="shared" si="16"/>
        <v>43639.23</v>
      </c>
      <c r="BJ47" s="159"/>
      <c r="BK47" s="159"/>
    </row>
    <row r="48" spans="1:63" s="127" customFormat="1" ht="22.5" x14ac:dyDescent="0.25">
      <c r="A48" s="107" t="s">
        <v>388</v>
      </c>
      <c r="B48" s="108" t="s">
        <v>388</v>
      </c>
      <c r="C48" s="109" t="s">
        <v>121</v>
      </c>
      <c r="D48" s="109">
        <v>0</v>
      </c>
      <c r="E48" s="110"/>
      <c r="F48" s="111" t="s">
        <v>1355</v>
      </c>
      <c r="G48" s="110">
        <v>375937595</v>
      </c>
      <c r="H48" s="110"/>
      <c r="I48" s="110" t="s">
        <v>1408</v>
      </c>
      <c r="J48" s="108" t="s">
        <v>1409</v>
      </c>
      <c r="K48" s="108" t="s">
        <v>1410</v>
      </c>
      <c r="L48" s="108"/>
      <c r="M48" s="114">
        <v>2050200</v>
      </c>
      <c r="N48" s="108" t="s">
        <v>1354</v>
      </c>
      <c r="O48" s="107">
        <v>2</v>
      </c>
      <c r="P48" s="114"/>
      <c r="Q48" s="115"/>
      <c r="R48" s="116">
        <v>43466</v>
      </c>
      <c r="S48" s="116">
        <v>43555</v>
      </c>
      <c r="T48" s="118"/>
      <c r="U48" s="118"/>
      <c r="V48" s="118"/>
      <c r="W48" s="118"/>
      <c r="X48" s="118"/>
      <c r="Y48" s="118">
        <v>1</v>
      </c>
      <c r="Z48" s="117">
        <v>1</v>
      </c>
      <c r="AA48" s="118"/>
      <c r="AB48" s="118"/>
      <c r="AC48" s="118">
        <f t="shared" si="1"/>
        <v>0</v>
      </c>
      <c r="AD48" s="118">
        <f t="shared" si="2"/>
        <v>0</v>
      </c>
      <c r="AE48" s="118">
        <f t="shared" si="3"/>
        <v>0</v>
      </c>
      <c r="AF48" s="118">
        <f t="shared" si="4"/>
        <v>0</v>
      </c>
      <c r="AG48" s="118">
        <f t="shared" si="5"/>
        <v>0</v>
      </c>
      <c r="AH48" s="118">
        <f t="shared" si="6"/>
        <v>9391.2000000000007</v>
      </c>
      <c r="AI48" s="118">
        <f t="shared" si="7"/>
        <v>10732.800000000001</v>
      </c>
      <c r="AJ48" s="118">
        <f t="shared" si="8"/>
        <v>0</v>
      </c>
      <c r="AK48" s="118">
        <f t="shared" si="9"/>
        <v>0</v>
      </c>
      <c r="AL48" s="119"/>
      <c r="AM48" s="119"/>
      <c r="AN48" s="120"/>
      <c r="AO48" s="121">
        <f t="shared" si="10"/>
        <v>20124</v>
      </c>
      <c r="AP48" s="121"/>
      <c r="AQ48" s="121">
        <f t="shared" si="11"/>
        <v>3018.6</v>
      </c>
      <c r="AR48" s="121"/>
      <c r="AS48" s="122">
        <f t="shared" si="12"/>
        <v>40.24</v>
      </c>
      <c r="AT48" s="122"/>
      <c r="AU48" s="122">
        <f t="shared" si="13"/>
        <v>23182.84</v>
      </c>
      <c r="AV48" s="121">
        <f t="shared" si="15"/>
        <v>69548.52</v>
      </c>
      <c r="AW48" s="122"/>
      <c r="AX48" s="122"/>
      <c r="AY48" s="123"/>
      <c r="AZ48" s="123"/>
      <c r="BA48" s="107">
        <v>1</v>
      </c>
      <c r="BB48" s="124"/>
      <c r="BC48" s="124"/>
      <c r="BD48" s="156"/>
      <c r="BE48" s="157"/>
      <c r="BF48" s="157"/>
      <c r="BG48" s="126">
        <v>0.67220000000000002</v>
      </c>
      <c r="BH48" s="159">
        <f t="shared" si="14"/>
        <v>15583.51</v>
      </c>
      <c r="BI48" s="121">
        <f t="shared" si="16"/>
        <v>46750.53</v>
      </c>
      <c r="BJ48" s="159"/>
      <c r="BK48" s="159"/>
    </row>
    <row r="49" spans="1:63" s="127" customFormat="1" ht="22.5" x14ac:dyDescent="0.25">
      <c r="A49" s="107" t="s">
        <v>388</v>
      </c>
      <c r="B49" s="108" t="s">
        <v>388</v>
      </c>
      <c r="C49" s="109" t="s">
        <v>121</v>
      </c>
      <c r="D49" s="109">
        <v>0</v>
      </c>
      <c r="E49" s="110"/>
      <c r="F49" s="111" t="s">
        <v>1355</v>
      </c>
      <c r="G49" s="110">
        <v>346334632</v>
      </c>
      <c r="H49" s="110"/>
      <c r="I49" s="110" t="s">
        <v>1411</v>
      </c>
      <c r="J49" s="108" t="s">
        <v>1412</v>
      </c>
      <c r="K49" s="108" t="s">
        <v>388</v>
      </c>
      <c r="L49" s="108"/>
      <c r="M49" s="114">
        <v>2050200</v>
      </c>
      <c r="N49" s="108" t="s">
        <v>1354</v>
      </c>
      <c r="O49" s="107">
        <v>2</v>
      </c>
      <c r="P49" s="114"/>
      <c r="Q49" s="115"/>
      <c r="R49" s="116">
        <v>43466</v>
      </c>
      <c r="S49" s="116">
        <v>43555</v>
      </c>
      <c r="T49" s="118"/>
      <c r="U49" s="118"/>
      <c r="V49" s="118"/>
      <c r="W49" s="118"/>
      <c r="X49" s="118"/>
      <c r="Y49" s="118">
        <v>2</v>
      </c>
      <c r="Z49" s="117"/>
      <c r="AA49" s="118"/>
      <c r="AB49" s="118"/>
      <c r="AC49" s="118">
        <f t="shared" si="1"/>
        <v>0</v>
      </c>
      <c r="AD49" s="118">
        <f t="shared" si="2"/>
        <v>0</v>
      </c>
      <c r="AE49" s="118">
        <f t="shared" si="3"/>
        <v>0</v>
      </c>
      <c r="AF49" s="118">
        <f t="shared" si="4"/>
        <v>0</v>
      </c>
      <c r="AG49" s="118">
        <f t="shared" si="5"/>
        <v>0</v>
      </c>
      <c r="AH49" s="118">
        <f t="shared" si="6"/>
        <v>18782.400000000001</v>
      </c>
      <c r="AI49" s="118">
        <f t="shared" si="7"/>
        <v>0</v>
      </c>
      <c r="AJ49" s="118">
        <f t="shared" si="8"/>
        <v>0</v>
      </c>
      <c r="AK49" s="118">
        <f t="shared" si="9"/>
        <v>0</v>
      </c>
      <c r="AL49" s="119"/>
      <c r="AM49" s="119"/>
      <c r="AN49" s="120"/>
      <c r="AO49" s="121">
        <f t="shared" si="10"/>
        <v>18782.400000000001</v>
      </c>
      <c r="AP49" s="121"/>
      <c r="AQ49" s="121">
        <f t="shared" si="11"/>
        <v>2817.36</v>
      </c>
      <c r="AR49" s="121"/>
      <c r="AS49" s="122">
        <f t="shared" si="12"/>
        <v>40.24</v>
      </c>
      <c r="AT49" s="122"/>
      <c r="AU49" s="122">
        <f t="shared" si="13"/>
        <v>21640</v>
      </c>
      <c r="AV49" s="121">
        <f t="shared" si="15"/>
        <v>64920</v>
      </c>
      <c r="AW49" s="122"/>
      <c r="AX49" s="122"/>
      <c r="AY49" s="123"/>
      <c r="AZ49" s="123"/>
      <c r="BA49" s="107">
        <v>1</v>
      </c>
      <c r="BB49" s="124"/>
      <c r="BC49" s="124"/>
      <c r="BD49" s="156"/>
      <c r="BE49" s="157"/>
      <c r="BF49" s="157"/>
      <c r="BG49" s="126">
        <v>0.67220000000000002</v>
      </c>
      <c r="BH49" s="159">
        <f t="shared" si="14"/>
        <v>14546.41</v>
      </c>
      <c r="BI49" s="121">
        <f t="shared" si="16"/>
        <v>43639.23</v>
      </c>
      <c r="BJ49" s="159"/>
      <c r="BK49" s="159"/>
    </row>
    <row r="50" spans="1:63" s="127" customFormat="1" ht="22.5" x14ac:dyDescent="0.25">
      <c r="A50" s="107" t="s">
        <v>388</v>
      </c>
      <c r="B50" s="108" t="s">
        <v>388</v>
      </c>
      <c r="C50" s="109" t="s">
        <v>121</v>
      </c>
      <c r="D50" s="109">
        <v>0</v>
      </c>
      <c r="E50" s="110"/>
      <c r="F50" s="111" t="s">
        <v>1355</v>
      </c>
      <c r="G50" s="110">
        <v>322532256</v>
      </c>
      <c r="H50" s="110"/>
      <c r="I50" s="110" t="s">
        <v>1413</v>
      </c>
      <c r="J50" s="108" t="s">
        <v>1414</v>
      </c>
      <c r="K50" s="108" t="s">
        <v>388</v>
      </c>
      <c r="L50" s="108"/>
      <c r="M50" s="114">
        <v>2050200</v>
      </c>
      <c r="N50" s="108" t="s">
        <v>1354</v>
      </c>
      <c r="O50" s="107">
        <v>1</v>
      </c>
      <c r="P50" s="114"/>
      <c r="Q50" s="115"/>
      <c r="R50" s="116">
        <v>43466</v>
      </c>
      <c r="S50" s="116">
        <v>43555</v>
      </c>
      <c r="T50" s="118"/>
      <c r="U50" s="118"/>
      <c r="V50" s="118"/>
      <c r="W50" s="118"/>
      <c r="X50" s="118"/>
      <c r="Y50" s="118"/>
      <c r="Z50" s="117">
        <v>1</v>
      </c>
      <c r="AA50" s="118"/>
      <c r="AB50" s="118"/>
      <c r="AC50" s="118">
        <f t="shared" si="1"/>
        <v>0</v>
      </c>
      <c r="AD50" s="118">
        <f t="shared" si="2"/>
        <v>0</v>
      </c>
      <c r="AE50" s="118">
        <f t="shared" si="3"/>
        <v>0</v>
      </c>
      <c r="AF50" s="118">
        <f t="shared" si="4"/>
        <v>0</v>
      </c>
      <c r="AG50" s="118">
        <f t="shared" si="5"/>
        <v>0</v>
      </c>
      <c r="AH50" s="118">
        <f t="shared" si="6"/>
        <v>0</v>
      </c>
      <c r="AI50" s="118">
        <f t="shared" si="7"/>
        <v>10732.800000000001</v>
      </c>
      <c r="AJ50" s="118">
        <f t="shared" si="8"/>
        <v>0</v>
      </c>
      <c r="AK50" s="118">
        <f t="shared" si="9"/>
        <v>0</v>
      </c>
      <c r="AL50" s="119"/>
      <c r="AM50" s="119"/>
      <c r="AN50" s="120"/>
      <c r="AO50" s="121">
        <f t="shared" si="10"/>
        <v>10732.800000000001</v>
      </c>
      <c r="AP50" s="121"/>
      <c r="AQ50" s="121">
        <f t="shared" si="11"/>
        <v>1609.92</v>
      </c>
      <c r="AR50" s="121"/>
      <c r="AS50" s="122">
        <f t="shared" si="12"/>
        <v>20.12</v>
      </c>
      <c r="AT50" s="122"/>
      <c r="AU50" s="122">
        <f t="shared" si="13"/>
        <v>12362.84</v>
      </c>
      <c r="AV50" s="121">
        <f t="shared" si="15"/>
        <v>37088.519999999997</v>
      </c>
      <c r="AW50" s="122"/>
      <c r="AX50" s="122"/>
      <c r="AY50" s="123"/>
      <c r="AZ50" s="123"/>
      <c r="BA50" s="107">
        <v>1</v>
      </c>
      <c r="BB50" s="124"/>
      <c r="BC50" s="124"/>
      <c r="BD50" s="156"/>
      <c r="BE50" s="157"/>
      <c r="BF50" s="157"/>
      <c r="BG50" s="126">
        <v>0.67220000000000002</v>
      </c>
      <c r="BH50" s="159">
        <f t="shared" si="14"/>
        <v>8310.2999999999993</v>
      </c>
      <c r="BI50" s="121">
        <f t="shared" si="16"/>
        <v>24930.9</v>
      </c>
      <c r="BJ50" s="159"/>
      <c r="BK50" s="159"/>
    </row>
    <row r="51" spans="1:63" s="127" customFormat="1" ht="22.5" x14ac:dyDescent="0.25">
      <c r="A51" s="107" t="s">
        <v>388</v>
      </c>
      <c r="B51" s="108" t="s">
        <v>388</v>
      </c>
      <c r="C51" s="109" t="s">
        <v>121</v>
      </c>
      <c r="D51" s="109">
        <v>0</v>
      </c>
      <c r="E51" s="110"/>
      <c r="F51" s="111" t="s">
        <v>1355</v>
      </c>
      <c r="G51" s="110">
        <v>200220020</v>
      </c>
      <c r="H51" s="110"/>
      <c r="I51" s="110" t="s">
        <v>1415</v>
      </c>
      <c r="J51" s="108" t="s">
        <v>1416</v>
      </c>
      <c r="K51" s="108" t="s">
        <v>388</v>
      </c>
      <c r="L51" s="108"/>
      <c r="M51" s="114">
        <v>2050200</v>
      </c>
      <c r="N51" s="108" t="s">
        <v>1354</v>
      </c>
      <c r="O51" s="107">
        <v>5</v>
      </c>
      <c r="P51" s="114"/>
      <c r="Q51" s="115"/>
      <c r="R51" s="116">
        <v>43466</v>
      </c>
      <c r="S51" s="116">
        <v>43555</v>
      </c>
      <c r="T51" s="118"/>
      <c r="U51" s="118"/>
      <c r="V51" s="118"/>
      <c r="W51" s="118"/>
      <c r="X51" s="118"/>
      <c r="Y51" s="118">
        <v>3</v>
      </c>
      <c r="Z51" s="117">
        <v>2</v>
      </c>
      <c r="AA51" s="118"/>
      <c r="AB51" s="118"/>
      <c r="AC51" s="118">
        <f t="shared" si="1"/>
        <v>0</v>
      </c>
      <c r="AD51" s="118">
        <f t="shared" si="2"/>
        <v>0</v>
      </c>
      <c r="AE51" s="118">
        <f t="shared" si="3"/>
        <v>0</v>
      </c>
      <c r="AF51" s="118">
        <f t="shared" si="4"/>
        <v>0</v>
      </c>
      <c r="AG51" s="118">
        <f t="shared" si="5"/>
        <v>0</v>
      </c>
      <c r="AH51" s="118">
        <f t="shared" si="6"/>
        <v>28173.600000000002</v>
      </c>
      <c r="AI51" s="118">
        <f t="shared" si="7"/>
        <v>21465.600000000002</v>
      </c>
      <c r="AJ51" s="118">
        <f t="shared" si="8"/>
        <v>0</v>
      </c>
      <c r="AK51" s="118">
        <f t="shared" si="9"/>
        <v>0</v>
      </c>
      <c r="AL51" s="119"/>
      <c r="AM51" s="119"/>
      <c r="AN51" s="120"/>
      <c r="AO51" s="121">
        <f t="shared" si="10"/>
        <v>49639.200000000004</v>
      </c>
      <c r="AP51" s="121"/>
      <c r="AQ51" s="121">
        <f t="shared" si="11"/>
        <v>7445.88</v>
      </c>
      <c r="AR51" s="121"/>
      <c r="AS51" s="122">
        <f t="shared" si="12"/>
        <v>100.60000000000001</v>
      </c>
      <c r="AT51" s="122"/>
      <c r="AU51" s="122">
        <f t="shared" si="13"/>
        <v>57185.68</v>
      </c>
      <c r="AV51" s="121">
        <f t="shared" si="15"/>
        <v>171557.04</v>
      </c>
      <c r="AW51" s="122"/>
      <c r="AX51" s="122"/>
      <c r="AY51" s="123"/>
      <c r="AZ51" s="123"/>
      <c r="BA51" s="107">
        <v>1</v>
      </c>
      <c r="BB51" s="124"/>
      <c r="BC51" s="124"/>
      <c r="BD51" s="156"/>
      <c r="BE51" s="157"/>
      <c r="BF51" s="157" t="s">
        <v>1417</v>
      </c>
      <c r="BG51" s="126">
        <v>0.67220000000000002</v>
      </c>
      <c r="BH51" s="159">
        <f t="shared" si="14"/>
        <v>38440.21</v>
      </c>
      <c r="BI51" s="121">
        <f t="shared" si="16"/>
        <v>115320.63</v>
      </c>
      <c r="BJ51" s="159"/>
      <c r="BK51" s="159"/>
    </row>
    <row r="52" spans="1:63" s="127" customFormat="1" ht="22.5" x14ac:dyDescent="0.25">
      <c r="A52" s="107" t="s">
        <v>388</v>
      </c>
      <c r="B52" s="108" t="s">
        <v>388</v>
      </c>
      <c r="C52" s="109" t="s">
        <v>121</v>
      </c>
      <c r="D52" s="109">
        <v>0</v>
      </c>
      <c r="E52" s="110"/>
      <c r="F52" s="111" t="s">
        <v>1355</v>
      </c>
      <c r="G52" s="110" t="s">
        <v>1418</v>
      </c>
      <c r="H52" s="110"/>
      <c r="I52" s="110" t="s">
        <v>1419</v>
      </c>
      <c r="J52" s="108" t="s">
        <v>1420</v>
      </c>
      <c r="K52" s="108" t="s">
        <v>392</v>
      </c>
      <c r="L52" s="108"/>
      <c r="M52" s="114">
        <v>2050200</v>
      </c>
      <c r="N52" s="108" t="s">
        <v>1354</v>
      </c>
      <c r="O52" s="107">
        <v>1</v>
      </c>
      <c r="P52" s="114"/>
      <c r="Q52" s="115"/>
      <c r="R52" s="116">
        <v>43466</v>
      </c>
      <c r="S52" s="116">
        <v>43555</v>
      </c>
      <c r="T52" s="118"/>
      <c r="U52" s="118"/>
      <c r="V52" s="118"/>
      <c r="W52" s="118"/>
      <c r="X52" s="118"/>
      <c r="Y52" s="118">
        <v>1</v>
      </c>
      <c r="Z52" s="117"/>
      <c r="AA52" s="118"/>
      <c r="AB52" s="118"/>
      <c r="AC52" s="118">
        <f t="shared" si="1"/>
        <v>0</v>
      </c>
      <c r="AD52" s="118">
        <f t="shared" si="2"/>
        <v>0</v>
      </c>
      <c r="AE52" s="118">
        <f t="shared" si="3"/>
        <v>0</v>
      </c>
      <c r="AF52" s="118">
        <f t="shared" si="4"/>
        <v>0</v>
      </c>
      <c r="AG52" s="118">
        <f t="shared" si="5"/>
        <v>0</v>
      </c>
      <c r="AH52" s="118">
        <f t="shared" si="6"/>
        <v>9391.2000000000007</v>
      </c>
      <c r="AI52" s="118">
        <f t="shared" si="7"/>
        <v>0</v>
      </c>
      <c r="AJ52" s="118">
        <f t="shared" si="8"/>
        <v>0</v>
      </c>
      <c r="AK52" s="118">
        <f t="shared" si="9"/>
        <v>0</v>
      </c>
      <c r="AL52" s="119"/>
      <c r="AM52" s="119"/>
      <c r="AN52" s="120"/>
      <c r="AO52" s="121">
        <f t="shared" si="10"/>
        <v>9391.2000000000007</v>
      </c>
      <c r="AP52" s="121"/>
      <c r="AQ52" s="121">
        <f t="shared" si="11"/>
        <v>1408.68</v>
      </c>
      <c r="AR52" s="121"/>
      <c r="AS52" s="122">
        <f t="shared" si="12"/>
        <v>20.12</v>
      </c>
      <c r="AT52" s="122"/>
      <c r="AU52" s="122">
        <f t="shared" si="13"/>
        <v>10820</v>
      </c>
      <c r="AV52" s="121">
        <f t="shared" si="15"/>
        <v>32460</v>
      </c>
      <c r="AW52" s="122"/>
      <c r="AX52" s="122"/>
      <c r="AY52" s="123"/>
      <c r="AZ52" s="123"/>
      <c r="BA52" s="107">
        <v>1</v>
      </c>
      <c r="BB52" s="124"/>
      <c r="BC52" s="124"/>
      <c r="BD52" s="156"/>
      <c r="BE52" s="157"/>
      <c r="BF52" s="157" t="s">
        <v>1417</v>
      </c>
      <c r="BG52" s="126">
        <v>0.67220000000000002</v>
      </c>
      <c r="BH52" s="159">
        <f t="shared" si="14"/>
        <v>7273.2</v>
      </c>
      <c r="BI52" s="121">
        <f t="shared" si="16"/>
        <v>21819.599999999999</v>
      </c>
      <c r="BJ52" s="159"/>
      <c r="BK52" s="159"/>
    </row>
    <row r="53" spans="1:63" s="127" customFormat="1" ht="22.5" customHeight="1" x14ac:dyDescent="0.25">
      <c r="A53" s="107" t="s">
        <v>388</v>
      </c>
      <c r="B53" s="108" t="s">
        <v>388</v>
      </c>
      <c r="C53" s="109" t="s">
        <v>121</v>
      </c>
      <c r="D53" s="109"/>
      <c r="E53" s="110"/>
      <c r="F53" s="111" t="s">
        <v>1355</v>
      </c>
      <c r="G53" s="110" t="s">
        <v>1418</v>
      </c>
      <c r="H53" s="110"/>
      <c r="I53" s="110" t="s">
        <v>1419</v>
      </c>
      <c r="J53" s="108" t="s">
        <v>1420</v>
      </c>
      <c r="K53" s="108" t="s">
        <v>396</v>
      </c>
      <c r="L53" s="108"/>
      <c r="M53" s="114">
        <v>2050200</v>
      </c>
      <c r="N53" s="108" t="s">
        <v>1354</v>
      </c>
      <c r="O53" s="107">
        <v>1</v>
      </c>
      <c r="P53" s="114"/>
      <c r="Q53" s="115"/>
      <c r="R53" s="116">
        <v>43466</v>
      </c>
      <c r="S53" s="116">
        <v>43555</v>
      </c>
      <c r="T53" s="118"/>
      <c r="U53" s="118"/>
      <c r="V53" s="118"/>
      <c r="W53" s="118"/>
      <c r="X53" s="118"/>
      <c r="Y53" s="118">
        <v>0</v>
      </c>
      <c r="Z53" s="117">
        <v>1</v>
      </c>
      <c r="AA53" s="118"/>
      <c r="AB53" s="118"/>
      <c r="AC53" s="118">
        <f t="shared" si="1"/>
        <v>0</v>
      </c>
      <c r="AD53" s="118">
        <f t="shared" si="2"/>
        <v>0</v>
      </c>
      <c r="AE53" s="118">
        <f t="shared" si="3"/>
        <v>0</v>
      </c>
      <c r="AF53" s="118">
        <f t="shared" si="4"/>
        <v>0</v>
      </c>
      <c r="AG53" s="118">
        <f t="shared" si="5"/>
        <v>0</v>
      </c>
      <c r="AH53" s="118">
        <f t="shared" si="6"/>
        <v>0</v>
      </c>
      <c r="AI53" s="118">
        <f t="shared" si="7"/>
        <v>10732.800000000001</v>
      </c>
      <c r="AJ53" s="118">
        <f t="shared" si="8"/>
        <v>0</v>
      </c>
      <c r="AK53" s="118">
        <f t="shared" si="9"/>
        <v>0</v>
      </c>
      <c r="AL53" s="119"/>
      <c r="AM53" s="119"/>
      <c r="AN53" s="120"/>
      <c r="AO53" s="121">
        <f t="shared" si="10"/>
        <v>10732.800000000001</v>
      </c>
      <c r="AP53" s="121"/>
      <c r="AQ53" s="121">
        <f t="shared" si="11"/>
        <v>1609.92</v>
      </c>
      <c r="AR53" s="121"/>
      <c r="AS53" s="122">
        <f t="shared" si="12"/>
        <v>20.12</v>
      </c>
      <c r="AT53" s="122"/>
      <c r="AU53" s="122">
        <f t="shared" si="13"/>
        <v>12362.84</v>
      </c>
      <c r="AV53" s="121">
        <f t="shared" si="15"/>
        <v>37088.519999999997</v>
      </c>
      <c r="AW53" s="122"/>
      <c r="AX53" s="122"/>
      <c r="AY53" s="123"/>
      <c r="AZ53" s="123"/>
      <c r="BA53" s="107">
        <v>1</v>
      </c>
      <c r="BB53" s="124"/>
      <c r="BC53" s="124"/>
      <c r="BD53" s="156"/>
      <c r="BE53" s="157"/>
      <c r="BF53" s="157" t="s">
        <v>1417</v>
      </c>
      <c r="BG53" s="126">
        <v>0.67220000000000002</v>
      </c>
      <c r="BH53" s="159">
        <f t="shared" si="14"/>
        <v>8310.2999999999993</v>
      </c>
      <c r="BI53" s="121">
        <f t="shared" si="16"/>
        <v>24930.9</v>
      </c>
      <c r="BJ53" s="159"/>
      <c r="BK53" s="159"/>
    </row>
    <row r="54" spans="1:63" s="127" customFormat="1" ht="22.5" x14ac:dyDescent="0.25">
      <c r="A54" s="107" t="s">
        <v>388</v>
      </c>
      <c r="B54" s="108" t="s">
        <v>388</v>
      </c>
      <c r="C54" s="109" t="s">
        <v>121</v>
      </c>
      <c r="D54" s="109"/>
      <c r="E54" s="110"/>
      <c r="F54" s="111" t="s">
        <v>1355</v>
      </c>
      <c r="G54" s="110" t="s">
        <v>1418</v>
      </c>
      <c r="H54" s="110"/>
      <c r="I54" s="110" t="s">
        <v>1419</v>
      </c>
      <c r="J54" s="108" t="s">
        <v>1420</v>
      </c>
      <c r="K54" s="108" t="s">
        <v>403</v>
      </c>
      <c r="L54" s="108"/>
      <c r="M54" s="114">
        <v>2050200</v>
      </c>
      <c r="N54" s="108" t="s">
        <v>1354</v>
      </c>
      <c r="O54" s="107">
        <v>3</v>
      </c>
      <c r="P54" s="114"/>
      <c r="Q54" s="115"/>
      <c r="R54" s="116">
        <v>43466</v>
      </c>
      <c r="S54" s="116">
        <v>43555</v>
      </c>
      <c r="T54" s="118"/>
      <c r="U54" s="118"/>
      <c r="V54" s="118"/>
      <c r="W54" s="118"/>
      <c r="X54" s="118"/>
      <c r="Y54" s="118">
        <v>2</v>
      </c>
      <c r="Z54" s="117">
        <v>1</v>
      </c>
      <c r="AA54" s="118"/>
      <c r="AB54" s="118"/>
      <c r="AC54" s="118">
        <f t="shared" si="1"/>
        <v>0</v>
      </c>
      <c r="AD54" s="118">
        <f t="shared" si="2"/>
        <v>0</v>
      </c>
      <c r="AE54" s="118">
        <f t="shared" si="3"/>
        <v>0</v>
      </c>
      <c r="AF54" s="118">
        <f t="shared" si="4"/>
        <v>0</v>
      </c>
      <c r="AG54" s="118">
        <f t="shared" si="5"/>
        <v>0</v>
      </c>
      <c r="AH54" s="118">
        <f t="shared" si="6"/>
        <v>18782.400000000001</v>
      </c>
      <c r="AI54" s="118">
        <f t="shared" si="7"/>
        <v>10732.800000000001</v>
      </c>
      <c r="AJ54" s="118">
        <f t="shared" si="8"/>
        <v>0</v>
      </c>
      <c r="AK54" s="118">
        <f t="shared" si="9"/>
        <v>0</v>
      </c>
      <c r="AL54" s="119"/>
      <c r="AM54" s="119"/>
      <c r="AN54" s="120"/>
      <c r="AO54" s="121">
        <f t="shared" si="10"/>
        <v>29515.200000000004</v>
      </c>
      <c r="AP54" s="121"/>
      <c r="AQ54" s="121">
        <f t="shared" si="11"/>
        <v>4427.28</v>
      </c>
      <c r="AR54" s="121"/>
      <c r="AS54" s="122">
        <f t="shared" si="12"/>
        <v>60.36</v>
      </c>
      <c r="AT54" s="122"/>
      <c r="AU54" s="122">
        <f t="shared" si="13"/>
        <v>34002.839999999997</v>
      </c>
      <c r="AV54" s="121">
        <f t="shared" si="15"/>
        <v>102008.52</v>
      </c>
      <c r="AW54" s="122"/>
      <c r="AX54" s="122"/>
      <c r="AY54" s="123"/>
      <c r="AZ54" s="123"/>
      <c r="BA54" s="107">
        <v>1</v>
      </c>
      <c r="BB54" s="124"/>
      <c r="BC54" s="124"/>
      <c r="BD54" s="156"/>
      <c r="BE54" s="157"/>
      <c r="BF54" s="157" t="s">
        <v>1417</v>
      </c>
      <c r="BG54" s="126">
        <v>0.67220000000000002</v>
      </c>
      <c r="BH54" s="159">
        <f t="shared" si="14"/>
        <v>22856.71</v>
      </c>
      <c r="BI54" s="121">
        <f t="shared" si="16"/>
        <v>68570.13</v>
      </c>
      <c r="BJ54" s="159"/>
      <c r="BK54" s="159"/>
    </row>
    <row r="55" spans="1:63" s="127" customFormat="1" ht="22.5" x14ac:dyDescent="0.25">
      <c r="A55" s="107" t="s">
        <v>388</v>
      </c>
      <c r="B55" s="108" t="s">
        <v>388</v>
      </c>
      <c r="C55" s="109" t="s">
        <v>121</v>
      </c>
      <c r="D55" s="109">
        <v>0</v>
      </c>
      <c r="E55" s="110"/>
      <c r="F55" s="111" t="s">
        <v>1355</v>
      </c>
      <c r="G55" s="110">
        <v>294329439</v>
      </c>
      <c r="H55" s="110"/>
      <c r="I55" s="110" t="s">
        <v>1421</v>
      </c>
      <c r="J55" s="108" t="s">
        <v>1422</v>
      </c>
      <c r="K55" s="108" t="s">
        <v>388</v>
      </c>
      <c r="L55" s="108"/>
      <c r="M55" s="114">
        <v>2050200</v>
      </c>
      <c r="N55" s="108" t="s">
        <v>1354</v>
      </c>
      <c r="O55" s="107">
        <v>3</v>
      </c>
      <c r="P55" s="114"/>
      <c r="Q55" s="115"/>
      <c r="R55" s="116">
        <v>43466</v>
      </c>
      <c r="S55" s="116">
        <v>43555</v>
      </c>
      <c r="T55" s="118"/>
      <c r="U55" s="118"/>
      <c r="V55" s="118"/>
      <c r="W55" s="118"/>
      <c r="X55" s="118"/>
      <c r="Y55" s="118">
        <v>1</v>
      </c>
      <c r="Z55" s="117">
        <v>2</v>
      </c>
      <c r="AA55" s="118"/>
      <c r="AB55" s="118"/>
      <c r="AC55" s="118">
        <f t="shared" si="1"/>
        <v>0</v>
      </c>
      <c r="AD55" s="118">
        <f t="shared" si="2"/>
        <v>0</v>
      </c>
      <c r="AE55" s="118">
        <f t="shared" si="3"/>
        <v>0</v>
      </c>
      <c r="AF55" s="118">
        <f t="shared" si="4"/>
        <v>0</v>
      </c>
      <c r="AG55" s="118">
        <f t="shared" si="5"/>
        <v>0</v>
      </c>
      <c r="AH55" s="118">
        <f t="shared" si="6"/>
        <v>9391.2000000000007</v>
      </c>
      <c r="AI55" s="118">
        <f t="shared" si="7"/>
        <v>21465.600000000002</v>
      </c>
      <c r="AJ55" s="118">
        <f t="shared" si="8"/>
        <v>0</v>
      </c>
      <c r="AK55" s="118">
        <f t="shared" si="9"/>
        <v>0</v>
      </c>
      <c r="AL55" s="119"/>
      <c r="AM55" s="119"/>
      <c r="AN55" s="120"/>
      <c r="AO55" s="121">
        <f t="shared" si="10"/>
        <v>30856.800000000003</v>
      </c>
      <c r="AP55" s="121"/>
      <c r="AQ55" s="121">
        <f t="shared" si="11"/>
        <v>4628.5200000000004</v>
      </c>
      <c r="AR55" s="121"/>
      <c r="AS55" s="122">
        <f t="shared" si="12"/>
        <v>60.36</v>
      </c>
      <c r="AT55" s="122"/>
      <c r="AU55" s="122">
        <f t="shared" si="13"/>
        <v>35545.68</v>
      </c>
      <c r="AV55" s="121">
        <f t="shared" si="15"/>
        <v>106637.04</v>
      </c>
      <c r="AW55" s="122"/>
      <c r="AX55" s="122"/>
      <c r="AY55" s="123"/>
      <c r="AZ55" s="123"/>
      <c r="BA55" s="107">
        <v>1</v>
      </c>
      <c r="BB55" s="124"/>
      <c r="BC55" s="124"/>
      <c r="BD55" s="156"/>
      <c r="BE55" s="157"/>
      <c r="BF55" s="157" t="s">
        <v>1417</v>
      </c>
      <c r="BG55" s="126">
        <v>0.67220000000000002</v>
      </c>
      <c r="BH55" s="159">
        <f t="shared" si="14"/>
        <v>23893.81</v>
      </c>
      <c r="BI55" s="121">
        <f t="shared" si="16"/>
        <v>71681.429999999993</v>
      </c>
      <c r="BJ55" s="159"/>
      <c r="BK55" s="159"/>
    </row>
    <row r="56" spans="1:63" s="127" customFormat="1" ht="22.5" customHeight="1" x14ac:dyDescent="0.25">
      <c r="A56" s="107" t="s">
        <v>388</v>
      </c>
      <c r="B56" s="108" t="s">
        <v>388</v>
      </c>
      <c r="C56" s="109" t="s">
        <v>121</v>
      </c>
      <c r="D56" s="109">
        <v>0</v>
      </c>
      <c r="E56" s="110"/>
      <c r="F56" s="111" t="s">
        <v>1355</v>
      </c>
      <c r="G56" s="110">
        <v>309630967</v>
      </c>
      <c r="H56" s="110"/>
      <c r="I56" s="110" t="s">
        <v>1423</v>
      </c>
      <c r="J56" s="108" t="s">
        <v>1424</v>
      </c>
      <c r="K56" s="108" t="s">
        <v>416</v>
      </c>
      <c r="L56" s="108"/>
      <c r="M56" s="114">
        <v>2050200</v>
      </c>
      <c r="N56" s="108" t="s">
        <v>1354</v>
      </c>
      <c r="O56" s="107">
        <v>1</v>
      </c>
      <c r="P56" s="114"/>
      <c r="Q56" s="115"/>
      <c r="R56" s="116">
        <v>43466</v>
      </c>
      <c r="S56" s="116">
        <v>43555</v>
      </c>
      <c r="T56" s="118"/>
      <c r="U56" s="118"/>
      <c r="V56" s="118"/>
      <c r="W56" s="118"/>
      <c r="X56" s="118"/>
      <c r="Y56" s="118">
        <v>1</v>
      </c>
      <c r="Z56" s="117"/>
      <c r="AA56" s="118"/>
      <c r="AB56" s="118"/>
      <c r="AC56" s="118">
        <f t="shared" si="1"/>
        <v>0</v>
      </c>
      <c r="AD56" s="118">
        <f t="shared" si="2"/>
        <v>0</v>
      </c>
      <c r="AE56" s="118">
        <f t="shared" si="3"/>
        <v>0</v>
      </c>
      <c r="AF56" s="118">
        <f t="shared" si="4"/>
        <v>0</v>
      </c>
      <c r="AG56" s="118">
        <f t="shared" si="5"/>
        <v>0</v>
      </c>
      <c r="AH56" s="118">
        <f t="shared" si="6"/>
        <v>9391.2000000000007</v>
      </c>
      <c r="AI56" s="118">
        <f t="shared" si="7"/>
        <v>0</v>
      </c>
      <c r="AJ56" s="118">
        <f t="shared" si="8"/>
        <v>0</v>
      </c>
      <c r="AK56" s="118">
        <f t="shared" si="9"/>
        <v>0</v>
      </c>
      <c r="AL56" s="119"/>
      <c r="AM56" s="119"/>
      <c r="AN56" s="120"/>
      <c r="AO56" s="121">
        <f t="shared" si="10"/>
        <v>9391.2000000000007</v>
      </c>
      <c r="AP56" s="121"/>
      <c r="AQ56" s="121">
        <f t="shared" si="11"/>
        <v>1408.68</v>
      </c>
      <c r="AR56" s="121"/>
      <c r="AS56" s="122">
        <f t="shared" si="12"/>
        <v>20.12</v>
      </c>
      <c r="AT56" s="122"/>
      <c r="AU56" s="122">
        <f t="shared" si="13"/>
        <v>10820</v>
      </c>
      <c r="AV56" s="121">
        <f t="shared" si="15"/>
        <v>32460</v>
      </c>
      <c r="AW56" s="122"/>
      <c r="AX56" s="122"/>
      <c r="AY56" s="123"/>
      <c r="AZ56" s="123"/>
      <c r="BA56" s="107">
        <v>1</v>
      </c>
      <c r="BB56" s="124"/>
      <c r="BC56" s="124"/>
      <c r="BD56" s="156"/>
      <c r="BE56" s="157"/>
      <c r="BF56" s="157"/>
      <c r="BG56" s="126">
        <v>0.67220000000000002</v>
      </c>
      <c r="BH56" s="159">
        <f t="shared" si="14"/>
        <v>7273.2</v>
      </c>
      <c r="BI56" s="121">
        <f t="shared" si="16"/>
        <v>21819.599999999999</v>
      </c>
      <c r="BJ56" s="159"/>
      <c r="BK56" s="159"/>
    </row>
    <row r="57" spans="1:63" s="127" customFormat="1" ht="22.5" x14ac:dyDescent="0.25">
      <c r="A57" s="107" t="s">
        <v>388</v>
      </c>
      <c r="B57" s="108" t="s">
        <v>388</v>
      </c>
      <c r="C57" s="109" t="s">
        <v>121</v>
      </c>
      <c r="D57" s="109">
        <v>0</v>
      </c>
      <c r="E57" s="110"/>
      <c r="F57" s="111" t="s">
        <v>1355</v>
      </c>
      <c r="G57" s="110">
        <v>325632561</v>
      </c>
      <c r="H57" s="110"/>
      <c r="I57" s="110" t="s">
        <v>1425</v>
      </c>
      <c r="J57" s="108" t="s">
        <v>1426</v>
      </c>
      <c r="K57" s="108" t="s">
        <v>388</v>
      </c>
      <c r="L57" s="108"/>
      <c r="M57" s="114">
        <v>2050200</v>
      </c>
      <c r="N57" s="108" t="s">
        <v>1354</v>
      </c>
      <c r="O57" s="107">
        <v>2</v>
      </c>
      <c r="P57" s="114"/>
      <c r="Q57" s="115"/>
      <c r="R57" s="116">
        <v>43466</v>
      </c>
      <c r="S57" s="116">
        <v>43555</v>
      </c>
      <c r="T57" s="118"/>
      <c r="U57" s="118"/>
      <c r="V57" s="118"/>
      <c r="W57" s="118"/>
      <c r="X57" s="118"/>
      <c r="Y57" s="118"/>
      <c r="Z57" s="117">
        <v>2</v>
      </c>
      <c r="AA57" s="118"/>
      <c r="AB57" s="118"/>
      <c r="AC57" s="118">
        <f t="shared" si="1"/>
        <v>0</v>
      </c>
      <c r="AD57" s="118">
        <f t="shared" si="2"/>
        <v>0</v>
      </c>
      <c r="AE57" s="118">
        <f t="shared" si="3"/>
        <v>0</v>
      </c>
      <c r="AF57" s="118">
        <f t="shared" si="4"/>
        <v>0</v>
      </c>
      <c r="AG57" s="118">
        <f t="shared" si="5"/>
        <v>0</v>
      </c>
      <c r="AH57" s="118">
        <f t="shared" si="6"/>
        <v>0</v>
      </c>
      <c r="AI57" s="118">
        <f t="shared" si="7"/>
        <v>21465.600000000002</v>
      </c>
      <c r="AJ57" s="118">
        <f t="shared" si="8"/>
        <v>0</v>
      </c>
      <c r="AK57" s="118">
        <f t="shared" si="9"/>
        <v>0</v>
      </c>
      <c r="AL57" s="119"/>
      <c r="AM57" s="119"/>
      <c r="AN57" s="120"/>
      <c r="AO57" s="121">
        <f t="shared" si="10"/>
        <v>21465.600000000002</v>
      </c>
      <c r="AP57" s="121"/>
      <c r="AQ57" s="121">
        <f t="shared" si="11"/>
        <v>3219.84</v>
      </c>
      <c r="AR57" s="121"/>
      <c r="AS57" s="122">
        <f t="shared" si="12"/>
        <v>40.24</v>
      </c>
      <c r="AT57" s="122"/>
      <c r="AU57" s="122">
        <f t="shared" si="13"/>
        <v>24725.68</v>
      </c>
      <c r="AV57" s="121">
        <f t="shared" si="15"/>
        <v>74177.039999999994</v>
      </c>
      <c r="AW57" s="122"/>
      <c r="AX57" s="122"/>
      <c r="AY57" s="123"/>
      <c r="AZ57" s="123"/>
      <c r="BA57" s="107">
        <v>1</v>
      </c>
      <c r="BB57" s="124"/>
      <c r="BC57" s="124"/>
      <c r="BD57" s="156"/>
      <c r="BE57" s="157"/>
      <c r="BF57" s="157" t="s">
        <v>1417</v>
      </c>
      <c r="BG57" s="126">
        <v>0.67220000000000002</v>
      </c>
      <c r="BH57" s="159">
        <f t="shared" si="14"/>
        <v>16620.599999999999</v>
      </c>
      <c r="BI57" s="121">
        <f t="shared" si="16"/>
        <v>49861.8</v>
      </c>
      <c r="BJ57" s="159"/>
      <c r="BK57" s="159"/>
    </row>
    <row r="58" spans="1:63" s="127" customFormat="1" ht="22.5" x14ac:dyDescent="0.25">
      <c r="A58" s="107" t="s">
        <v>388</v>
      </c>
      <c r="B58" s="108" t="s">
        <v>388</v>
      </c>
      <c r="C58" s="109" t="s">
        <v>121</v>
      </c>
      <c r="D58" s="109">
        <v>0</v>
      </c>
      <c r="E58" s="110"/>
      <c r="F58" s="111" t="s">
        <v>1355</v>
      </c>
      <c r="G58" s="110">
        <v>302630260</v>
      </c>
      <c r="H58" s="110"/>
      <c r="I58" s="110" t="s">
        <v>1427</v>
      </c>
      <c r="J58" s="108" t="s">
        <v>1428</v>
      </c>
      <c r="K58" s="108" t="s">
        <v>388</v>
      </c>
      <c r="L58" s="108"/>
      <c r="M58" s="114">
        <v>2050200</v>
      </c>
      <c r="N58" s="108" t="s">
        <v>1354</v>
      </c>
      <c r="O58" s="107">
        <v>2</v>
      </c>
      <c r="P58" s="114"/>
      <c r="Q58" s="115"/>
      <c r="R58" s="116">
        <v>43466</v>
      </c>
      <c r="S58" s="116">
        <v>43555</v>
      </c>
      <c r="T58" s="118"/>
      <c r="U58" s="118"/>
      <c r="V58" s="118"/>
      <c r="W58" s="118"/>
      <c r="X58" s="118"/>
      <c r="Y58" s="118">
        <v>2</v>
      </c>
      <c r="Z58" s="117"/>
      <c r="AA58" s="118"/>
      <c r="AB58" s="118"/>
      <c r="AC58" s="118">
        <f t="shared" si="1"/>
        <v>0</v>
      </c>
      <c r="AD58" s="118">
        <f t="shared" si="2"/>
        <v>0</v>
      </c>
      <c r="AE58" s="118">
        <f t="shared" si="3"/>
        <v>0</v>
      </c>
      <c r="AF58" s="118">
        <f t="shared" si="4"/>
        <v>0</v>
      </c>
      <c r="AG58" s="118">
        <f t="shared" si="5"/>
        <v>0</v>
      </c>
      <c r="AH58" s="118">
        <f t="shared" si="6"/>
        <v>18782.400000000001</v>
      </c>
      <c r="AI58" s="118">
        <f t="shared" si="7"/>
        <v>0</v>
      </c>
      <c r="AJ58" s="118">
        <f t="shared" si="8"/>
        <v>0</v>
      </c>
      <c r="AK58" s="118">
        <f t="shared" si="9"/>
        <v>0</v>
      </c>
      <c r="AL58" s="119"/>
      <c r="AM58" s="119"/>
      <c r="AN58" s="120"/>
      <c r="AO58" s="121">
        <f t="shared" si="10"/>
        <v>18782.400000000001</v>
      </c>
      <c r="AP58" s="121"/>
      <c r="AQ58" s="121">
        <f t="shared" si="11"/>
        <v>2817.36</v>
      </c>
      <c r="AR58" s="121"/>
      <c r="AS58" s="122">
        <f t="shared" si="12"/>
        <v>40.24</v>
      </c>
      <c r="AT58" s="122"/>
      <c r="AU58" s="122">
        <f t="shared" si="13"/>
        <v>21640</v>
      </c>
      <c r="AV58" s="121">
        <f t="shared" si="15"/>
        <v>64920</v>
      </c>
      <c r="AW58" s="122"/>
      <c r="AX58" s="122"/>
      <c r="AY58" s="123"/>
      <c r="AZ58" s="123"/>
      <c r="BA58" s="107">
        <v>1</v>
      </c>
      <c r="BB58" s="124"/>
      <c r="BC58" s="124"/>
      <c r="BD58" s="156"/>
      <c r="BE58" s="157"/>
      <c r="BF58" s="157"/>
      <c r="BG58" s="126">
        <v>0.67220000000000002</v>
      </c>
      <c r="BH58" s="159">
        <f t="shared" si="14"/>
        <v>14546.41</v>
      </c>
      <c r="BI58" s="121">
        <f t="shared" si="16"/>
        <v>43639.23</v>
      </c>
      <c r="BJ58" s="159"/>
      <c r="BK58" s="159"/>
    </row>
    <row r="59" spans="1:63" s="127" customFormat="1" ht="22.5" x14ac:dyDescent="0.25">
      <c r="A59" s="107" t="s">
        <v>388</v>
      </c>
      <c r="B59" s="108" t="s">
        <v>388</v>
      </c>
      <c r="C59" s="109" t="s">
        <v>121</v>
      </c>
      <c r="D59" s="109">
        <v>0</v>
      </c>
      <c r="E59" s="110"/>
      <c r="F59" s="111" t="s">
        <v>1355</v>
      </c>
      <c r="G59" s="110">
        <v>327132710</v>
      </c>
      <c r="H59" s="110"/>
      <c r="I59" s="110" t="s">
        <v>1429</v>
      </c>
      <c r="J59" s="108" t="s">
        <v>1430</v>
      </c>
      <c r="K59" s="108" t="s">
        <v>416</v>
      </c>
      <c r="L59" s="108"/>
      <c r="M59" s="114">
        <v>2050200</v>
      </c>
      <c r="N59" s="108" t="s">
        <v>1354</v>
      </c>
      <c r="O59" s="107">
        <v>2</v>
      </c>
      <c r="P59" s="114"/>
      <c r="Q59" s="115"/>
      <c r="R59" s="116">
        <v>43466</v>
      </c>
      <c r="S59" s="116">
        <v>43555</v>
      </c>
      <c r="T59" s="118"/>
      <c r="U59" s="118"/>
      <c r="V59" s="118"/>
      <c r="W59" s="118"/>
      <c r="X59" s="118"/>
      <c r="Y59" s="118">
        <v>1</v>
      </c>
      <c r="Z59" s="117">
        <v>1</v>
      </c>
      <c r="AA59" s="118"/>
      <c r="AB59" s="118"/>
      <c r="AC59" s="118">
        <f t="shared" si="1"/>
        <v>0</v>
      </c>
      <c r="AD59" s="118">
        <f t="shared" si="2"/>
        <v>0</v>
      </c>
      <c r="AE59" s="118">
        <f t="shared" si="3"/>
        <v>0</v>
      </c>
      <c r="AF59" s="118">
        <f t="shared" si="4"/>
        <v>0</v>
      </c>
      <c r="AG59" s="118">
        <f t="shared" si="5"/>
        <v>0</v>
      </c>
      <c r="AH59" s="118">
        <f t="shared" si="6"/>
        <v>9391.2000000000007</v>
      </c>
      <c r="AI59" s="118">
        <f t="shared" si="7"/>
        <v>10732.800000000001</v>
      </c>
      <c r="AJ59" s="118">
        <f t="shared" si="8"/>
        <v>0</v>
      </c>
      <c r="AK59" s="118">
        <f t="shared" si="9"/>
        <v>0</v>
      </c>
      <c r="AL59" s="119"/>
      <c r="AM59" s="119"/>
      <c r="AN59" s="120"/>
      <c r="AO59" s="121">
        <f t="shared" si="10"/>
        <v>20124</v>
      </c>
      <c r="AP59" s="121"/>
      <c r="AQ59" s="121">
        <f t="shared" si="11"/>
        <v>3018.6</v>
      </c>
      <c r="AR59" s="121"/>
      <c r="AS59" s="122">
        <f t="shared" si="12"/>
        <v>40.24</v>
      </c>
      <c r="AT59" s="122"/>
      <c r="AU59" s="122">
        <f t="shared" si="13"/>
        <v>23182.84</v>
      </c>
      <c r="AV59" s="121">
        <f t="shared" si="15"/>
        <v>69548.52</v>
      </c>
      <c r="AW59" s="122"/>
      <c r="AX59" s="122"/>
      <c r="AY59" s="123"/>
      <c r="AZ59" s="123"/>
      <c r="BA59" s="107">
        <v>1</v>
      </c>
      <c r="BB59" s="124"/>
      <c r="BC59" s="124"/>
      <c r="BD59" s="156"/>
      <c r="BE59" s="157"/>
      <c r="BF59" s="157" t="s">
        <v>1417</v>
      </c>
      <c r="BG59" s="126">
        <v>0.67220000000000002</v>
      </c>
      <c r="BH59" s="159">
        <f t="shared" si="14"/>
        <v>15583.51</v>
      </c>
      <c r="BI59" s="121">
        <f t="shared" si="16"/>
        <v>46750.53</v>
      </c>
      <c r="BJ59" s="159"/>
      <c r="BK59" s="159"/>
    </row>
    <row r="60" spans="1:63" s="127" customFormat="1" ht="22.5" x14ac:dyDescent="0.25">
      <c r="A60" s="107" t="s">
        <v>245</v>
      </c>
      <c r="B60" s="108" t="s">
        <v>457</v>
      </c>
      <c r="C60" s="109" t="s">
        <v>121</v>
      </c>
      <c r="D60" s="109">
        <v>0</v>
      </c>
      <c r="E60" s="110"/>
      <c r="F60" s="111" t="s">
        <v>1351</v>
      </c>
      <c r="G60" s="113">
        <v>449244920</v>
      </c>
      <c r="H60" s="113"/>
      <c r="I60" s="113" t="s">
        <v>1431</v>
      </c>
      <c r="J60" s="130" t="s">
        <v>1432</v>
      </c>
      <c r="K60" s="130" t="s">
        <v>1433</v>
      </c>
      <c r="L60" s="130"/>
      <c r="M60" s="107">
        <v>2050200</v>
      </c>
      <c r="N60" s="108" t="s">
        <v>1354</v>
      </c>
      <c r="O60" s="107">
        <v>1</v>
      </c>
      <c r="P60" s="114"/>
      <c r="Q60" s="115"/>
      <c r="R60" s="116">
        <v>43466</v>
      </c>
      <c r="S60" s="116">
        <v>43555</v>
      </c>
      <c r="T60" s="118"/>
      <c r="U60" s="118"/>
      <c r="V60" s="118"/>
      <c r="W60" s="118"/>
      <c r="X60" s="118"/>
      <c r="Y60" s="118">
        <v>1</v>
      </c>
      <c r="Z60" s="117"/>
      <c r="AA60" s="118"/>
      <c r="AB60" s="118"/>
      <c r="AC60" s="118">
        <f t="shared" si="1"/>
        <v>0</v>
      </c>
      <c r="AD60" s="118">
        <f t="shared" si="2"/>
        <v>0</v>
      </c>
      <c r="AE60" s="118">
        <f t="shared" si="3"/>
        <v>0</v>
      </c>
      <c r="AF60" s="118">
        <f t="shared" si="4"/>
        <v>0</v>
      </c>
      <c r="AG60" s="118">
        <f t="shared" si="5"/>
        <v>0</v>
      </c>
      <c r="AH60" s="118">
        <f t="shared" si="6"/>
        <v>9391.2000000000007</v>
      </c>
      <c r="AI60" s="118">
        <f t="shared" si="7"/>
        <v>0</v>
      </c>
      <c r="AJ60" s="118">
        <f t="shared" si="8"/>
        <v>0</v>
      </c>
      <c r="AK60" s="118">
        <f t="shared" si="9"/>
        <v>0</v>
      </c>
      <c r="AL60" s="119"/>
      <c r="AM60" s="119"/>
      <c r="AN60" s="120"/>
      <c r="AO60" s="121">
        <f t="shared" si="10"/>
        <v>9391.2000000000007</v>
      </c>
      <c r="AP60" s="121"/>
      <c r="AQ60" s="121">
        <f t="shared" si="11"/>
        <v>1408.68</v>
      </c>
      <c r="AR60" s="121"/>
      <c r="AS60" s="122">
        <f t="shared" si="12"/>
        <v>20.12</v>
      </c>
      <c r="AT60" s="122"/>
      <c r="AU60" s="122">
        <f t="shared" si="13"/>
        <v>10820</v>
      </c>
      <c r="AV60" s="121">
        <f t="shared" si="15"/>
        <v>32460</v>
      </c>
      <c r="AW60" s="122"/>
      <c r="AX60" s="122"/>
      <c r="AY60" s="123"/>
      <c r="AZ60" s="123"/>
      <c r="BA60" s="107">
        <v>1</v>
      </c>
      <c r="BB60" s="124"/>
      <c r="BC60" s="124"/>
      <c r="BD60" s="108"/>
      <c r="BE60" s="125"/>
      <c r="BF60" s="125"/>
      <c r="BG60" s="126">
        <v>0.67220000000000002</v>
      </c>
      <c r="BH60" s="159">
        <f t="shared" si="14"/>
        <v>7273.2</v>
      </c>
      <c r="BI60" s="121">
        <f t="shared" si="16"/>
        <v>21819.599999999999</v>
      </c>
      <c r="BJ60" s="159"/>
      <c r="BK60" s="159"/>
    </row>
    <row r="61" spans="1:63" s="127" customFormat="1" ht="22.5" x14ac:dyDescent="0.25">
      <c r="A61" s="107" t="s">
        <v>245</v>
      </c>
      <c r="B61" s="108" t="s">
        <v>457</v>
      </c>
      <c r="C61" s="109" t="s">
        <v>121</v>
      </c>
      <c r="D61" s="109"/>
      <c r="E61" s="110"/>
      <c r="F61" s="111" t="s">
        <v>1351</v>
      </c>
      <c r="G61" s="113">
        <v>449244920</v>
      </c>
      <c r="H61" s="113"/>
      <c r="I61" s="113" t="s">
        <v>1431</v>
      </c>
      <c r="J61" s="130" t="s">
        <v>1432</v>
      </c>
      <c r="K61" s="130" t="s">
        <v>457</v>
      </c>
      <c r="L61" s="130"/>
      <c r="M61" s="107">
        <v>2050200</v>
      </c>
      <c r="N61" s="108" t="s">
        <v>1354</v>
      </c>
      <c r="O61" s="107">
        <v>1</v>
      </c>
      <c r="P61" s="114"/>
      <c r="Q61" s="115"/>
      <c r="R61" s="116">
        <v>43466</v>
      </c>
      <c r="S61" s="116">
        <v>43555</v>
      </c>
      <c r="T61" s="118"/>
      <c r="U61" s="118"/>
      <c r="V61" s="118"/>
      <c r="W61" s="118"/>
      <c r="X61" s="118"/>
      <c r="Y61" s="118">
        <v>1</v>
      </c>
      <c r="Z61" s="117"/>
      <c r="AA61" s="118"/>
      <c r="AB61" s="118"/>
      <c r="AC61" s="118">
        <f t="shared" si="1"/>
        <v>0</v>
      </c>
      <c r="AD61" s="118">
        <f t="shared" si="2"/>
        <v>0</v>
      </c>
      <c r="AE61" s="118">
        <f t="shared" si="3"/>
        <v>0</v>
      </c>
      <c r="AF61" s="118">
        <f t="shared" si="4"/>
        <v>0</v>
      </c>
      <c r="AG61" s="118">
        <f t="shared" si="5"/>
        <v>0</v>
      </c>
      <c r="AH61" s="118">
        <f t="shared" si="6"/>
        <v>9391.2000000000007</v>
      </c>
      <c r="AI61" s="118">
        <f t="shared" si="7"/>
        <v>0</v>
      </c>
      <c r="AJ61" s="118">
        <f t="shared" si="8"/>
        <v>0</v>
      </c>
      <c r="AK61" s="118">
        <f t="shared" si="9"/>
        <v>0</v>
      </c>
      <c r="AL61" s="119"/>
      <c r="AM61" s="119"/>
      <c r="AN61" s="120"/>
      <c r="AO61" s="121">
        <f t="shared" si="10"/>
        <v>9391.2000000000007</v>
      </c>
      <c r="AP61" s="121"/>
      <c r="AQ61" s="121">
        <f t="shared" si="11"/>
        <v>1408.68</v>
      </c>
      <c r="AR61" s="121"/>
      <c r="AS61" s="122">
        <f t="shared" si="12"/>
        <v>20.12</v>
      </c>
      <c r="AT61" s="122"/>
      <c r="AU61" s="122">
        <f t="shared" si="13"/>
        <v>10820</v>
      </c>
      <c r="AV61" s="121">
        <f t="shared" si="15"/>
        <v>32460</v>
      </c>
      <c r="AW61" s="122"/>
      <c r="AX61" s="122"/>
      <c r="AY61" s="123"/>
      <c r="AZ61" s="123"/>
      <c r="BA61" s="107">
        <v>1</v>
      </c>
      <c r="BB61" s="124"/>
      <c r="BC61" s="124"/>
      <c r="BD61" s="108"/>
      <c r="BE61" s="125"/>
      <c r="BF61" s="125"/>
      <c r="BG61" s="126">
        <v>0.67220000000000002</v>
      </c>
      <c r="BH61" s="159">
        <f t="shared" si="14"/>
        <v>7273.2</v>
      </c>
      <c r="BI61" s="121">
        <f t="shared" si="16"/>
        <v>21819.599999999999</v>
      </c>
      <c r="BJ61" s="159"/>
      <c r="BK61" s="159"/>
    </row>
    <row r="62" spans="1:63" s="127" customFormat="1" ht="33.75" x14ac:dyDescent="0.25">
      <c r="A62" s="107" t="s">
        <v>245</v>
      </c>
      <c r="B62" s="108" t="s">
        <v>457</v>
      </c>
      <c r="C62" s="109" t="s">
        <v>121</v>
      </c>
      <c r="D62" s="109">
        <v>0</v>
      </c>
      <c r="E62" s="110"/>
      <c r="F62" s="111" t="s">
        <v>1351</v>
      </c>
      <c r="G62" s="113" t="s">
        <v>1434</v>
      </c>
      <c r="H62" s="113"/>
      <c r="I62" s="113" t="s">
        <v>1435</v>
      </c>
      <c r="J62" s="130" t="s">
        <v>1436</v>
      </c>
      <c r="K62" s="130" t="s">
        <v>496</v>
      </c>
      <c r="L62" s="130"/>
      <c r="M62" s="107">
        <v>2050200</v>
      </c>
      <c r="N62" s="108" t="s">
        <v>1354</v>
      </c>
      <c r="O62" s="107">
        <v>1</v>
      </c>
      <c r="P62" s="114"/>
      <c r="Q62" s="115"/>
      <c r="R62" s="116">
        <v>43466</v>
      </c>
      <c r="S62" s="116">
        <v>43555</v>
      </c>
      <c r="T62" s="118"/>
      <c r="U62" s="118"/>
      <c r="V62" s="118"/>
      <c r="W62" s="118"/>
      <c r="X62" s="118"/>
      <c r="Y62" s="118"/>
      <c r="Z62" s="117">
        <v>1</v>
      </c>
      <c r="AA62" s="118"/>
      <c r="AB62" s="118"/>
      <c r="AC62" s="118">
        <f t="shared" si="1"/>
        <v>0</v>
      </c>
      <c r="AD62" s="118">
        <f t="shared" si="2"/>
        <v>0</v>
      </c>
      <c r="AE62" s="118">
        <f t="shared" si="3"/>
        <v>0</v>
      </c>
      <c r="AF62" s="118">
        <f t="shared" si="4"/>
        <v>0</v>
      </c>
      <c r="AG62" s="118">
        <f t="shared" si="5"/>
        <v>0</v>
      </c>
      <c r="AH62" s="118">
        <f t="shared" si="6"/>
        <v>0</v>
      </c>
      <c r="AI62" s="118">
        <f t="shared" si="7"/>
        <v>10732.800000000001</v>
      </c>
      <c r="AJ62" s="118">
        <f t="shared" si="8"/>
        <v>0</v>
      </c>
      <c r="AK62" s="118">
        <f t="shared" si="9"/>
        <v>0</v>
      </c>
      <c r="AL62" s="119"/>
      <c r="AM62" s="119"/>
      <c r="AN62" s="120"/>
      <c r="AO62" s="121">
        <f t="shared" si="10"/>
        <v>10732.800000000001</v>
      </c>
      <c r="AP62" s="121"/>
      <c r="AQ62" s="121">
        <f t="shared" si="11"/>
        <v>1609.92</v>
      </c>
      <c r="AR62" s="121"/>
      <c r="AS62" s="122">
        <f t="shared" si="12"/>
        <v>20.12</v>
      </c>
      <c r="AT62" s="122"/>
      <c r="AU62" s="122">
        <f t="shared" si="13"/>
        <v>12362.84</v>
      </c>
      <c r="AV62" s="121">
        <f t="shared" si="15"/>
        <v>37088.519999999997</v>
      </c>
      <c r="AW62" s="122"/>
      <c r="AX62" s="122"/>
      <c r="AY62" s="123"/>
      <c r="AZ62" s="123"/>
      <c r="BA62" s="107">
        <v>1</v>
      </c>
      <c r="BB62" s="124"/>
      <c r="BC62" s="124"/>
      <c r="BD62" s="108"/>
      <c r="BE62" s="125"/>
      <c r="BF62" s="125"/>
      <c r="BG62" s="126">
        <v>0.67220000000000002</v>
      </c>
      <c r="BH62" s="159">
        <f t="shared" si="14"/>
        <v>8310.2999999999993</v>
      </c>
      <c r="BI62" s="121">
        <f t="shared" si="16"/>
        <v>24930.9</v>
      </c>
      <c r="BJ62" s="159"/>
      <c r="BK62" s="159"/>
    </row>
    <row r="63" spans="1:63" s="127" customFormat="1" ht="22.5" x14ac:dyDescent="0.25">
      <c r="A63" s="107" t="s">
        <v>245</v>
      </c>
      <c r="B63" s="136" t="s">
        <v>457</v>
      </c>
      <c r="C63" s="109" t="s">
        <v>121</v>
      </c>
      <c r="D63" s="109">
        <v>0</v>
      </c>
      <c r="E63" s="112"/>
      <c r="F63" s="111" t="s">
        <v>1355</v>
      </c>
      <c r="G63" s="113">
        <v>360536050</v>
      </c>
      <c r="H63" s="113"/>
      <c r="I63" s="113" t="s">
        <v>1437</v>
      </c>
      <c r="J63" s="138" t="s">
        <v>1438</v>
      </c>
      <c r="K63" s="208" t="s">
        <v>457</v>
      </c>
      <c r="L63" s="208"/>
      <c r="M63" s="107">
        <v>2050200</v>
      </c>
      <c r="N63" s="138" t="s">
        <v>1354</v>
      </c>
      <c r="O63" s="107">
        <v>1</v>
      </c>
      <c r="P63" s="209"/>
      <c r="Q63" s="115"/>
      <c r="R63" s="116">
        <v>43466</v>
      </c>
      <c r="S63" s="116">
        <v>43555</v>
      </c>
      <c r="T63" s="118"/>
      <c r="U63" s="118"/>
      <c r="V63" s="118"/>
      <c r="W63" s="118"/>
      <c r="X63" s="118"/>
      <c r="Y63" s="118">
        <v>1</v>
      </c>
      <c r="Z63" s="117"/>
      <c r="AA63" s="118"/>
      <c r="AB63" s="118"/>
      <c r="AC63" s="118">
        <f t="shared" si="1"/>
        <v>0</v>
      </c>
      <c r="AD63" s="118">
        <f t="shared" si="2"/>
        <v>0</v>
      </c>
      <c r="AE63" s="118">
        <f t="shared" si="3"/>
        <v>0</v>
      </c>
      <c r="AF63" s="118">
        <f t="shared" si="4"/>
        <v>0</v>
      </c>
      <c r="AG63" s="118">
        <f t="shared" si="5"/>
        <v>0</v>
      </c>
      <c r="AH63" s="118">
        <f t="shared" si="6"/>
        <v>9391.2000000000007</v>
      </c>
      <c r="AI63" s="118">
        <f t="shared" si="7"/>
        <v>0</v>
      </c>
      <c r="AJ63" s="118">
        <f t="shared" si="8"/>
        <v>0</v>
      </c>
      <c r="AK63" s="118">
        <f t="shared" si="9"/>
        <v>0</v>
      </c>
      <c r="AL63" s="119"/>
      <c r="AM63" s="119"/>
      <c r="AN63" s="120"/>
      <c r="AO63" s="121">
        <f t="shared" si="10"/>
        <v>9391.2000000000007</v>
      </c>
      <c r="AP63" s="121"/>
      <c r="AQ63" s="121">
        <f t="shared" si="11"/>
        <v>1408.68</v>
      </c>
      <c r="AR63" s="121"/>
      <c r="AS63" s="122">
        <f t="shared" si="12"/>
        <v>20.12</v>
      </c>
      <c r="AT63" s="122"/>
      <c r="AU63" s="122">
        <f t="shared" si="13"/>
        <v>10820</v>
      </c>
      <c r="AV63" s="121">
        <f t="shared" si="15"/>
        <v>32460</v>
      </c>
      <c r="AW63" s="122"/>
      <c r="AX63" s="122"/>
      <c r="AY63" s="123"/>
      <c r="AZ63" s="123"/>
      <c r="BA63" s="107">
        <v>1</v>
      </c>
      <c r="BB63" s="124"/>
      <c r="BC63" s="124"/>
      <c r="BD63" s="108"/>
      <c r="BE63" s="125"/>
      <c r="BF63" s="125" t="s">
        <v>1439</v>
      </c>
      <c r="BG63" s="126">
        <v>0.67220000000000002</v>
      </c>
      <c r="BH63" s="159">
        <f t="shared" si="14"/>
        <v>7273.2</v>
      </c>
      <c r="BI63" s="121">
        <f t="shared" si="16"/>
        <v>21819.599999999999</v>
      </c>
      <c r="BJ63" s="159"/>
      <c r="BK63" s="159"/>
    </row>
    <row r="64" spans="1:63" s="127" customFormat="1" ht="22.5" customHeight="1" x14ac:dyDescent="0.25">
      <c r="A64" s="107" t="s">
        <v>245</v>
      </c>
      <c r="B64" s="136" t="s">
        <v>457</v>
      </c>
      <c r="C64" s="109" t="s">
        <v>121</v>
      </c>
      <c r="D64" s="109"/>
      <c r="E64" s="112"/>
      <c r="F64" s="111" t="s">
        <v>1355</v>
      </c>
      <c r="G64" s="113">
        <v>360536050</v>
      </c>
      <c r="H64" s="113"/>
      <c r="I64" s="113" t="s">
        <v>1437</v>
      </c>
      <c r="J64" s="138" t="s">
        <v>1438</v>
      </c>
      <c r="K64" s="208" t="s">
        <v>469</v>
      </c>
      <c r="L64" s="208"/>
      <c r="M64" s="107">
        <v>2050200</v>
      </c>
      <c r="N64" s="138" t="s">
        <v>1354</v>
      </c>
      <c r="O64" s="107">
        <v>2</v>
      </c>
      <c r="P64" s="209"/>
      <c r="Q64" s="115"/>
      <c r="R64" s="116">
        <v>43466</v>
      </c>
      <c r="S64" s="116">
        <v>43555</v>
      </c>
      <c r="T64" s="118"/>
      <c r="U64" s="118"/>
      <c r="V64" s="118"/>
      <c r="W64" s="118"/>
      <c r="X64" s="118"/>
      <c r="Y64" s="118">
        <v>2</v>
      </c>
      <c r="Z64" s="117"/>
      <c r="AA64" s="118"/>
      <c r="AB64" s="118"/>
      <c r="AC64" s="118">
        <f t="shared" si="1"/>
        <v>0</v>
      </c>
      <c r="AD64" s="118">
        <f t="shared" si="2"/>
        <v>0</v>
      </c>
      <c r="AE64" s="118">
        <f t="shared" si="3"/>
        <v>0</v>
      </c>
      <c r="AF64" s="118">
        <f t="shared" si="4"/>
        <v>0</v>
      </c>
      <c r="AG64" s="118">
        <f t="shared" si="5"/>
        <v>0</v>
      </c>
      <c r="AH64" s="118">
        <f t="shared" si="6"/>
        <v>18782.400000000001</v>
      </c>
      <c r="AI64" s="118">
        <f t="shared" si="7"/>
        <v>0</v>
      </c>
      <c r="AJ64" s="118">
        <f t="shared" si="8"/>
        <v>0</v>
      </c>
      <c r="AK64" s="118">
        <f t="shared" si="9"/>
        <v>0</v>
      </c>
      <c r="AL64" s="119"/>
      <c r="AM64" s="119"/>
      <c r="AN64" s="120"/>
      <c r="AO64" s="121">
        <f t="shared" si="10"/>
        <v>18782.400000000001</v>
      </c>
      <c r="AP64" s="121"/>
      <c r="AQ64" s="121">
        <f t="shared" si="11"/>
        <v>2817.36</v>
      </c>
      <c r="AR64" s="121"/>
      <c r="AS64" s="122">
        <f t="shared" si="12"/>
        <v>40.24</v>
      </c>
      <c r="AT64" s="122"/>
      <c r="AU64" s="122">
        <f t="shared" si="13"/>
        <v>21640</v>
      </c>
      <c r="AV64" s="121">
        <f t="shared" si="15"/>
        <v>64920</v>
      </c>
      <c r="AW64" s="122"/>
      <c r="AX64" s="122"/>
      <c r="AY64" s="123"/>
      <c r="AZ64" s="123"/>
      <c r="BA64" s="107">
        <v>1</v>
      </c>
      <c r="BB64" s="124"/>
      <c r="BC64" s="124"/>
      <c r="BD64" s="108"/>
      <c r="BE64" s="125"/>
      <c r="BF64" s="125" t="s">
        <v>1439</v>
      </c>
      <c r="BG64" s="126">
        <v>0.67220000000000002</v>
      </c>
      <c r="BH64" s="159">
        <f t="shared" si="14"/>
        <v>14546.41</v>
      </c>
      <c r="BI64" s="121">
        <f t="shared" si="16"/>
        <v>43639.23</v>
      </c>
      <c r="BJ64" s="159"/>
      <c r="BK64" s="159"/>
    </row>
    <row r="65" spans="1:63" s="127" customFormat="1" ht="22.5" x14ac:dyDescent="0.25">
      <c r="A65" s="107" t="s">
        <v>245</v>
      </c>
      <c r="B65" s="136" t="s">
        <v>457</v>
      </c>
      <c r="C65" s="109" t="s">
        <v>121</v>
      </c>
      <c r="D65" s="109"/>
      <c r="E65" s="112"/>
      <c r="F65" s="111" t="s">
        <v>1355</v>
      </c>
      <c r="G65" s="113">
        <v>360536050</v>
      </c>
      <c r="H65" s="113"/>
      <c r="I65" s="113" t="s">
        <v>1437</v>
      </c>
      <c r="J65" s="138" t="s">
        <v>1438</v>
      </c>
      <c r="K65" s="208" t="s">
        <v>482</v>
      </c>
      <c r="L65" s="208"/>
      <c r="M65" s="107">
        <v>2050200</v>
      </c>
      <c r="N65" s="138" t="s">
        <v>1354</v>
      </c>
      <c r="O65" s="107">
        <v>1</v>
      </c>
      <c r="P65" s="209"/>
      <c r="Q65" s="115"/>
      <c r="R65" s="116">
        <v>43466</v>
      </c>
      <c r="S65" s="116">
        <v>43555</v>
      </c>
      <c r="T65" s="118"/>
      <c r="U65" s="118"/>
      <c r="V65" s="118"/>
      <c r="W65" s="118"/>
      <c r="X65" s="118"/>
      <c r="Y65" s="118"/>
      <c r="Z65" s="117">
        <v>1</v>
      </c>
      <c r="AA65" s="118"/>
      <c r="AB65" s="118"/>
      <c r="AC65" s="118">
        <f t="shared" si="1"/>
        <v>0</v>
      </c>
      <c r="AD65" s="118">
        <f t="shared" si="2"/>
        <v>0</v>
      </c>
      <c r="AE65" s="118">
        <f t="shared" si="3"/>
        <v>0</v>
      </c>
      <c r="AF65" s="118">
        <f t="shared" si="4"/>
        <v>0</v>
      </c>
      <c r="AG65" s="118">
        <f t="shared" si="5"/>
        <v>0</v>
      </c>
      <c r="AH65" s="118">
        <f t="shared" si="6"/>
        <v>0</v>
      </c>
      <c r="AI65" s="118">
        <f t="shared" si="7"/>
        <v>10732.800000000001</v>
      </c>
      <c r="AJ65" s="118">
        <f t="shared" si="8"/>
        <v>0</v>
      </c>
      <c r="AK65" s="118">
        <f t="shared" si="9"/>
        <v>0</v>
      </c>
      <c r="AL65" s="119"/>
      <c r="AM65" s="119"/>
      <c r="AN65" s="120"/>
      <c r="AO65" s="121">
        <f t="shared" si="10"/>
        <v>10732.800000000001</v>
      </c>
      <c r="AP65" s="121"/>
      <c r="AQ65" s="121">
        <f t="shared" si="11"/>
        <v>1609.92</v>
      </c>
      <c r="AR65" s="121"/>
      <c r="AS65" s="122">
        <f t="shared" si="12"/>
        <v>20.12</v>
      </c>
      <c r="AT65" s="122"/>
      <c r="AU65" s="122">
        <f t="shared" si="13"/>
        <v>12362.84</v>
      </c>
      <c r="AV65" s="121">
        <f t="shared" si="15"/>
        <v>37088.519999999997</v>
      </c>
      <c r="AW65" s="122"/>
      <c r="AX65" s="122"/>
      <c r="AY65" s="123"/>
      <c r="AZ65" s="123"/>
      <c r="BA65" s="107">
        <v>1</v>
      </c>
      <c r="BB65" s="124"/>
      <c r="BC65" s="124"/>
      <c r="BD65" s="108"/>
      <c r="BE65" s="125"/>
      <c r="BF65" s="125" t="s">
        <v>1439</v>
      </c>
      <c r="BG65" s="126">
        <v>0.67220000000000002</v>
      </c>
      <c r="BH65" s="159">
        <f t="shared" si="14"/>
        <v>8310.2999999999993</v>
      </c>
      <c r="BI65" s="121">
        <f t="shared" si="16"/>
        <v>24930.9</v>
      </c>
      <c r="BJ65" s="159"/>
      <c r="BK65" s="159"/>
    </row>
    <row r="66" spans="1:63" s="127" customFormat="1" ht="22.5" x14ac:dyDescent="0.25">
      <c r="A66" s="107" t="s">
        <v>245</v>
      </c>
      <c r="B66" s="136" t="s">
        <v>457</v>
      </c>
      <c r="C66" s="109" t="s">
        <v>121</v>
      </c>
      <c r="D66" s="109"/>
      <c r="E66" s="112"/>
      <c r="F66" s="111" t="s">
        <v>1355</v>
      </c>
      <c r="G66" s="113">
        <v>360536050</v>
      </c>
      <c r="H66" s="113"/>
      <c r="I66" s="113" t="s">
        <v>1437</v>
      </c>
      <c r="J66" s="138" t="s">
        <v>1438</v>
      </c>
      <c r="K66" s="208" t="s">
        <v>461</v>
      </c>
      <c r="L66" s="208"/>
      <c r="M66" s="107">
        <v>2050200</v>
      </c>
      <c r="N66" s="138" t="s">
        <v>1354</v>
      </c>
      <c r="O66" s="107">
        <v>2</v>
      </c>
      <c r="P66" s="209"/>
      <c r="Q66" s="115"/>
      <c r="R66" s="116">
        <v>43466</v>
      </c>
      <c r="S66" s="116">
        <v>43555</v>
      </c>
      <c r="T66" s="118"/>
      <c r="U66" s="118"/>
      <c r="V66" s="118"/>
      <c r="W66" s="118"/>
      <c r="X66" s="118"/>
      <c r="Y66" s="118">
        <v>1</v>
      </c>
      <c r="Z66" s="117">
        <v>1</v>
      </c>
      <c r="AA66" s="118"/>
      <c r="AB66" s="118"/>
      <c r="AC66" s="118">
        <f t="shared" si="1"/>
        <v>0</v>
      </c>
      <c r="AD66" s="118">
        <f t="shared" si="2"/>
        <v>0</v>
      </c>
      <c r="AE66" s="118">
        <f t="shared" si="3"/>
        <v>0</v>
      </c>
      <c r="AF66" s="118">
        <f t="shared" si="4"/>
        <v>0</v>
      </c>
      <c r="AG66" s="118">
        <f t="shared" si="5"/>
        <v>0</v>
      </c>
      <c r="AH66" s="118">
        <f t="shared" si="6"/>
        <v>9391.2000000000007</v>
      </c>
      <c r="AI66" s="118">
        <f t="shared" si="7"/>
        <v>10732.800000000001</v>
      </c>
      <c r="AJ66" s="118">
        <f t="shared" si="8"/>
        <v>0</v>
      </c>
      <c r="AK66" s="118">
        <f t="shared" si="9"/>
        <v>0</v>
      </c>
      <c r="AL66" s="119"/>
      <c r="AM66" s="119"/>
      <c r="AN66" s="120"/>
      <c r="AO66" s="121">
        <f t="shared" ref="AO66:AO124" si="17">IF(AL66&gt;0,AL66,SUM(AC66:AI66)+AK66)</f>
        <v>20124</v>
      </c>
      <c r="AP66" s="121"/>
      <c r="AQ66" s="121">
        <f t="shared" si="11"/>
        <v>3018.6</v>
      </c>
      <c r="AR66" s="121"/>
      <c r="AS66" s="122">
        <f t="shared" si="12"/>
        <v>40.24</v>
      </c>
      <c r="AT66" s="122"/>
      <c r="AU66" s="122">
        <f t="shared" si="13"/>
        <v>23182.84</v>
      </c>
      <c r="AV66" s="121">
        <f t="shared" si="15"/>
        <v>69548.52</v>
      </c>
      <c r="AW66" s="122"/>
      <c r="AX66" s="122"/>
      <c r="AY66" s="123"/>
      <c r="AZ66" s="123"/>
      <c r="BA66" s="107">
        <v>1</v>
      </c>
      <c r="BB66" s="124"/>
      <c r="BC66" s="124"/>
      <c r="BD66" s="108"/>
      <c r="BE66" s="125"/>
      <c r="BF66" s="125" t="s">
        <v>1439</v>
      </c>
      <c r="BG66" s="126">
        <v>0.67220000000000002</v>
      </c>
      <c r="BH66" s="159">
        <f t="shared" si="14"/>
        <v>15583.51</v>
      </c>
      <c r="BI66" s="121">
        <f t="shared" si="16"/>
        <v>46750.53</v>
      </c>
      <c r="BJ66" s="159"/>
      <c r="BK66" s="159"/>
    </row>
    <row r="67" spans="1:63" s="127" customFormat="1" ht="22.5" x14ac:dyDescent="0.25">
      <c r="A67" s="107" t="s">
        <v>245</v>
      </c>
      <c r="B67" s="108" t="s">
        <v>457</v>
      </c>
      <c r="C67" s="109" t="s">
        <v>121</v>
      </c>
      <c r="D67" s="109">
        <v>0</v>
      </c>
      <c r="E67" s="110"/>
      <c r="F67" s="111" t="s">
        <v>1355</v>
      </c>
      <c r="G67" s="110">
        <v>312631260</v>
      </c>
      <c r="H67" s="110"/>
      <c r="I67" s="110" t="s">
        <v>1440</v>
      </c>
      <c r="J67" s="130" t="s">
        <v>1441</v>
      </c>
      <c r="K67" s="130" t="s">
        <v>496</v>
      </c>
      <c r="L67" s="130"/>
      <c r="M67" s="114">
        <v>2050200</v>
      </c>
      <c r="N67" s="108" t="s">
        <v>1354</v>
      </c>
      <c r="O67" s="107">
        <v>1</v>
      </c>
      <c r="P67" s="114"/>
      <c r="Q67" s="115"/>
      <c r="R67" s="116">
        <v>43466</v>
      </c>
      <c r="S67" s="116">
        <v>43555</v>
      </c>
      <c r="T67" s="118"/>
      <c r="U67" s="118"/>
      <c r="V67" s="118"/>
      <c r="W67" s="118"/>
      <c r="X67" s="118"/>
      <c r="Y67" s="118">
        <v>1</v>
      </c>
      <c r="Z67" s="117"/>
      <c r="AA67" s="118"/>
      <c r="AB67" s="118"/>
      <c r="AC67" s="118">
        <f t="shared" si="1"/>
        <v>0</v>
      </c>
      <c r="AD67" s="118">
        <f t="shared" si="2"/>
        <v>0</v>
      </c>
      <c r="AE67" s="118">
        <f t="shared" si="3"/>
        <v>0</v>
      </c>
      <c r="AF67" s="118">
        <f t="shared" si="4"/>
        <v>0</v>
      </c>
      <c r="AG67" s="118">
        <f t="shared" si="5"/>
        <v>0</v>
      </c>
      <c r="AH67" s="118">
        <f t="shared" si="6"/>
        <v>9391.2000000000007</v>
      </c>
      <c r="AI67" s="118">
        <f t="shared" si="7"/>
        <v>0</v>
      </c>
      <c r="AJ67" s="118">
        <f t="shared" si="8"/>
        <v>0</v>
      </c>
      <c r="AK67" s="118">
        <f t="shared" si="9"/>
        <v>0</v>
      </c>
      <c r="AL67" s="119"/>
      <c r="AM67" s="119"/>
      <c r="AN67" s="120"/>
      <c r="AO67" s="121">
        <f t="shared" si="17"/>
        <v>9391.2000000000007</v>
      </c>
      <c r="AP67" s="121"/>
      <c r="AQ67" s="121">
        <f t="shared" si="11"/>
        <v>1408.68</v>
      </c>
      <c r="AR67" s="121"/>
      <c r="AS67" s="122">
        <f t="shared" si="12"/>
        <v>20.12</v>
      </c>
      <c r="AT67" s="122"/>
      <c r="AU67" s="122">
        <f t="shared" si="13"/>
        <v>10820</v>
      </c>
      <c r="AV67" s="121">
        <f t="shared" si="15"/>
        <v>32460</v>
      </c>
      <c r="AW67" s="122"/>
      <c r="AX67" s="122"/>
      <c r="AY67" s="123"/>
      <c r="AZ67" s="123"/>
      <c r="BA67" s="107">
        <v>1</v>
      </c>
      <c r="BB67" s="124"/>
      <c r="BC67" s="124"/>
      <c r="BD67" s="156"/>
      <c r="BE67" s="157"/>
      <c r="BF67" s="157"/>
      <c r="BG67" s="126">
        <v>0.67220000000000002</v>
      </c>
      <c r="BH67" s="159">
        <f t="shared" si="14"/>
        <v>7273.2</v>
      </c>
      <c r="BI67" s="121">
        <f t="shared" si="16"/>
        <v>21819.599999999999</v>
      </c>
      <c r="BJ67" s="159"/>
      <c r="BK67" s="159"/>
    </row>
    <row r="68" spans="1:63" s="127" customFormat="1" ht="22.5" x14ac:dyDescent="0.25">
      <c r="A68" s="107" t="s">
        <v>245</v>
      </c>
      <c r="B68" s="108" t="s">
        <v>457</v>
      </c>
      <c r="C68" s="109" t="s">
        <v>121</v>
      </c>
      <c r="D68" s="109">
        <v>0</v>
      </c>
      <c r="E68" s="110"/>
      <c r="F68" s="111" t="s">
        <v>1355</v>
      </c>
      <c r="G68" s="110">
        <v>290729076</v>
      </c>
      <c r="H68" s="110"/>
      <c r="I68" s="110" t="s">
        <v>1442</v>
      </c>
      <c r="J68" s="108" t="s">
        <v>1443</v>
      </c>
      <c r="K68" s="108" t="s">
        <v>492</v>
      </c>
      <c r="L68" s="108" t="s">
        <v>1444</v>
      </c>
      <c r="M68" s="114">
        <v>2050200</v>
      </c>
      <c r="N68" s="108" t="s">
        <v>1354</v>
      </c>
      <c r="O68" s="107">
        <v>6</v>
      </c>
      <c r="P68" s="114"/>
      <c r="Q68" s="115"/>
      <c r="R68" s="116">
        <v>43466</v>
      </c>
      <c r="S68" s="116">
        <v>43555</v>
      </c>
      <c r="T68" s="118"/>
      <c r="U68" s="118"/>
      <c r="V68" s="118"/>
      <c r="W68" s="118"/>
      <c r="X68" s="118"/>
      <c r="Y68" s="118">
        <v>1</v>
      </c>
      <c r="Z68" s="117">
        <v>5</v>
      </c>
      <c r="AA68" s="118"/>
      <c r="AB68" s="118"/>
      <c r="AC68" s="118">
        <f t="shared" si="1"/>
        <v>0</v>
      </c>
      <c r="AD68" s="118">
        <f t="shared" si="2"/>
        <v>0</v>
      </c>
      <c r="AE68" s="118">
        <f t="shared" si="3"/>
        <v>0</v>
      </c>
      <c r="AF68" s="118">
        <f t="shared" si="4"/>
        <v>0</v>
      </c>
      <c r="AG68" s="118">
        <f t="shared" si="5"/>
        <v>0</v>
      </c>
      <c r="AH68" s="118">
        <f t="shared" si="6"/>
        <v>9391.2000000000007</v>
      </c>
      <c r="AI68" s="118">
        <f t="shared" si="7"/>
        <v>53664.000000000007</v>
      </c>
      <c r="AJ68" s="118">
        <f t="shared" si="8"/>
        <v>0</v>
      </c>
      <c r="AK68" s="118">
        <f t="shared" si="9"/>
        <v>0</v>
      </c>
      <c r="AL68" s="119"/>
      <c r="AM68" s="119"/>
      <c r="AN68" s="120"/>
      <c r="AO68" s="121">
        <f t="shared" si="17"/>
        <v>63055.200000000012</v>
      </c>
      <c r="AP68" s="121"/>
      <c r="AQ68" s="121">
        <f t="shared" si="11"/>
        <v>9458.2800000000007</v>
      </c>
      <c r="AR68" s="121"/>
      <c r="AS68" s="122">
        <f t="shared" si="12"/>
        <v>120.72</v>
      </c>
      <c r="AT68" s="122"/>
      <c r="AU68" s="122">
        <f t="shared" si="13"/>
        <v>72634.2</v>
      </c>
      <c r="AV68" s="121">
        <f t="shared" si="15"/>
        <v>217902.6</v>
      </c>
      <c r="AW68" s="122"/>
      <c r="AX68" s="122"/>
      <c r="AY68" s="123"/>
      <c r="AZ68" s="123"/>
      <c r="BA68" s="107">
        <v>1</v>
      </c>
      <c r="BB68" s="124"/>
      <c r="BC68" s="124"/>
      <c r="BD68" s="156"/>
      <c r="BE68" s="157"/>
      <c r="BF68" s="157" t="s">
        <v>330</v>
      </c>
      <c r="BG68" s="126">
        <v>0.67220000000000002</v>
      </c>
      <c r="BH68" s="159">
        <f t="shared" si="14"/>
        <v>48824.71</v>
      </c>
      <c r="BI68" s="121">
        <f t="shared" si="16"/>
        <v>146474.13</v>
      </c>
      <c r="BJ68" s="159"/>
      <c r="BK68" s="159"/>
    </row>
    <row r="69" spans="1:63" s="127" customFormat="1" ht="22.5" x14ac:dyDescent="0.25">
      <c r="A69" s="107" t="s">
        <v>388</v>
      </c>
      <c r="B69" s="108" t="s">
        <v>525</v>
      </c>
      <c r="C69" s="109" t="s">
        <v>121</v>
      </c>
      <c r="D69" s="109">
        <v>0</v>
      </c>
      <c r="E69" s="110"/>
      <c r="F69" s="111" t="s">
        <v>1355</v>
      </c>
      <c r="G69" s="140">
        <v>362336237</v>
      </c>
      <c r="H69" s="140"/>
      <c r="I69" s="110" t="s">
        <v>1445</v>
      </c>
      <c r="J69" s="164" t="s">
        <v>1446</v>
      </c>
      <c r="K69" s="164" t="s">
        <v>1447</v>
      </c>
      <c r="L69" s="164"/>
      <c r="M69" s="114">
        <v>2050200</v>
      </c>
      <c r="N69" s="164" t="s">
        <v>1354</v>
      </c>
      <c r="O69" s="107">
        <v>1</v>
      </c>
      <c r="P69" s="114"/>
      <c r="Q69" s="115"/>
      <c r="R69" s="116">
        <v>43466</v>
      </c>
      <c r="S69" s="116">
        <v>43555</v>
      </c>
      <c r="T69" s="118"/>
      <c r="U69" s="118"/>
      <c r="V69" s="118"/>
      <c r="W69" s="118"/>
      <c r="X69" s="118"/>
      <c r="Y69" s="118"/>
      <c r="Z69" s="117">
        <v>1</v>
      </c>
      <c r="AA69" s="118"/>
      <c r="AB69" s="118"/>
      <c r="AC69" s="118">
        <f t="shared" si="1"/>
        <v>0</v>
      </c>
      <c r="AD69" s="118">
        <f t="shared" si="2"/>
        <v>0</v>
      </c>
      <c r="AE69" s="118">
        <f t="shared" si="3"/>
        <v>0</v>
      </c>
      <c r="AF69" s="118">
        <f t="shared" si="4"/>
        <v>0</v>
      </c>
      <c r="AG69" s="118">
        <f t="shared" si="5"/>
        <v>0</v>
      </c>
      <c r="AH69" s="118">
        <f t="shared" si="6"/>
        <v>0</v>
      </c>
      <c r="AI69" s="118">
        <f t="shared" si="7"/>
        <v>10732.800000000001</v>
      </c>
      <c r="AJ69" s="118">
        <f t="shared" si="8"/>
        <v>0</v>
      </c>
      <c r="AK69" s="118">
        <f t="shared" si="9"/>
        <v>0</v>
      </c>
      <c r="AL69" s="119"/>
      <c r="AM69" s="119"/>
      <c r="AN69" s="120"/>
      <c r="AO69" s="121">
        <f t="shared" si="17"/>
        <v>10732.800000000001</v>
      </c>
      <c r="AP69" s="121"/>
      <c r="AQ69" s="121">
        <f t="shared" si="11"/>
        <v>1609.92</v>
      </c>
      <c r="AR69" s="121"/>
      <c r="AS69" s="122">
        <f t="shared" si="12"/>
        <v>20.12</v>
      </c>
      <c r="AT69" s="122"/>
      <c r="AU69" s="122">
        <f t="shared" si="13"/>
        <v>12362.84</v>
      </c>
      <c r="AV69" s="121">
        <f t="shared" si="15"/>
        <v>37088.519999999997</v>
      </c>
      <c r="AW69" s="122"/>
      <c r="AX69" s="122"/>
      <c r="AY69" s="123"/>
      <c r="AZ69" s="123"/>
      <c r="BA69" s="107">
        <v>1</v>
      </c>
      <c r="BB69" s="124"/>
      <c r="BC69" s="124"/>
      <c r="BD69" s="156"/>
      <c r="BE69" s="157"/>
      <c r="BF69" s="157" t="s">
        <v>1417</v>
      </c>
      <c r="BG69" s="126">
        <v>0.67220000000000002</v>
      </c>
      <c r="BH69" s="159">
        <f t="shared" si="14"/>
        <v>8310.2999999999993</v>
      </c>
      <c r="BI69" s="121">
        <f t="shared" si="16"/>
        <v>24930.9</v>
      </c>
      <c r="BJ69" s="159"/>
      <c r="BK69" s="159"/>
    </row>
    <row r="70" spans="1:63" s="127" customFormat="1" ht="22.5" x14ac:dyDescent="0.25">
      <c r="A70" s="107" t="s">
        <v>388</v>
      </c>
      <c r="B70" s="108" t="s">
        <v>525</v>
      </c>
      <c r="C70" s="109" t="s">
        <v>121</v>
      </c>
      <c r="D70" s="109"/>
      <c r="E70" s="110"/>
      <c r="F70" s="111" t="s">
        <v>1355</v>
      </c>
      <c r="G70" s="140">
        <v>362336237</v>
      </c>
      <c r="H70" s="140"/>
      <c r="I70" s="110" t="s">
        <v>1445</v>
      </c>
      <c r="J70" s="164" t="s">
        <v>1446</v>
      </c>
      <c r="K70" s="164" t="s">
        <v>525</v>
      </c>
      <c r="L70" s="164"/>
      <c r="M70" s="114">
        <v>2050200</v>
      </c>
      <c r="N70" s="164" t="s">
        <v>1354</v>
      </c>
      <c r="O70" s="107">
        <v>4</v>
      </c>
      <c r="P70" s="114"/>
      <c r="Q70" s="115"/>
      <c r="R70" s="116">
        <v>43466</v>
      </c>
      <c r="S70" s="116">
        <v>43555</v>
      </c>
      <c r="T70" s="118"/>
      <c r="U70" s="118"/>
      <c r="V70" s="118"/>
      <c r="W70" s="118"/>
      <c r="X70" s="118"/>
      <c r="Y70" s="118">
        <v>2</v>
      </c>
      <c r="Z70" s="117">
        <v>2</v>
      </c>
      <c r="AA70" s="118"/>
      <c r="AB70" s="118"/>
      <c r="AC70" s="118">
        <f t="shared" si="1"/>
        <v>0</v>
      </c>
      <c r="AD70" s="118">
        <f t="shared" si="2"/>
        <v>0</v>
      </c>
      <c r="AE70" s="118">
        <f t="shared" si="3"/>
        <v>0</v>
      </c>
      <c r="AF70" s="118">
        <f t="shared" si="4"/>
        <v>0</v>
      </c>
      <c r="AG70" s="118">
        <f t="shared" si="5"/>
        <v>0</v>
      </c>
      <c r="AH70" s="118">
        <f t="shared" si="6"/>
        <v>18782.400000000001</v>
      </c>
      <c r="AI70" s="118">
        <f t="shared" si="7"/>
        <v>21465.600000000002</v>
      </c>
      <c r="AJ70" s="118">
        <f t="shared" si="8"/>
        <v>0</v>
      </c>
      <c r="AK70" s="118">
        <f t="shared" si="9"/>
        <v>0</v>
      </c>
      <c r="AL70" s="119"/>
      <c r="AM70" s="119"/>
      <c r="AN70" s="120"/>
      <c r="AO70" s="121">
        <f t="shared" si="17"/>
        <v>40248</v>
      </c>
      <c r="AP70" s="121"/>
      <c r="AQ70" s="121">
        <f t="shared" si="11"/>
        <v>6037.2</v>
      </c>
      <c r="AR70" s="121"/>
      <c r="AS70" s="122">
        <f t="shared" si="12"/>
        <v>80.48</v>
      </c>
      <c r="AT70" s="122"/>
      <c r="AU70" s="122">
        <f t="shared" si="13"/>
        <v>46365.68</v>
      </c>
      <c r="AV70" s="121">
        <f t="shared" si="15"/>
        <v>139097.04</v>
      </c>
      <c r="AW70" s="122"/>
      <c r="AX70" s="122"/>
      <c r="AY70" s="123"/>
      <c r="AZ70" s="123"/>
      <c r="BA70" s="107">
        <v>1</v>
      </c>
      <c r="BB70" s="124"/>
      <c r="BC70" s="124"/>
      <c r="BD70" s="156"/>
      <c r="BE70" s="157"/>
      <c r="BF70" s="157" t="s">
        <v>1417</v>
      </c>
      <c r="BG70" s="126">
        <v>0.67220000000000002</v>
      </c>
      <c r="BH70" s="159">
        <f t="shared" si="14"/>
        <v>31167.01</v>
      </c>
      <c r="BI70" s="121">
        <f t="shared" si="16"/>
        <v>93501.03</v>
      </c>
      <c r="BJ70" s="159"/>
      <c r="BK70" s="159"/>
    </row>
    <row r="71" spans="1:63" s="127" customFormat="1" ht="22.5" x14ac:dyDescent="0.25">
      <c r="A71" s="107" t="s">
        <v>388</v>
      </c>
      <c r="B71" s="108" t="s">
        <v>525</v>
      </c>
      <c r="C71" s="109" t="s">
        <v>121</v>
      </c>
      <c r="D71" s="109"/>
      <c r="E71" s="110"/>
      <c r="F71" s="111" t="s">
        <v>1355</v>
      </c>
      <c r="G71" s="140">
        <v>362336237</v>
      </c>
      <c r="H71" s="140"/>
      <c r="I71" s="110" t="s">
        <v>1445</v>
      </c>
      <c r="J71" s="164" t="s">
        <v>1446</v>
      </c>
      <c r="K71" s="164" t="s">
        <v>668</v>
      </c>
      <c r="L71" s="164"/>
      <c r="M71" s="114">
        <v>2050200</v>
      </c>
      <c r="N71" s="164" t="s">
        <v>1354</v>
      </c>
      <c r="O71" s="107">
        <v>1</v>
      </c>
      <c r="P71" s="114"/>
      <c r="Q71" s="115"/>
      <c r="R71" s="116">
        <v>43466</v>
      </c>
      <c r="S71" s="116">
        <v>43555</v>
      </c>
      <c r="T71" s="118"/>
      <c r="U71" s="118"/>
      <c r="V71" s="118"/>
      <c r="W71" s="118"/>
      <c r="X71" s="118"/>
      <c r="Y71" s="118">
        <v>1</v>
      </c>
      <c r="Z71" s="117"/>
      <c r="AA71" s="118"/>
      <c r="AB71" s="118"/>
      <c r="AC71" s="118">
        <f t="shared" si="1"/>
        <v>0</v>
      </c>
      <c r="AD71" s="118">
        <f t="shared" si="2"/>
        <v>0</v>
      </c>
      <c r="AE71" s="118">
        <f t="shared" si="3"/>
        <v>0</v>
      </c>
      <c r="AF71" s="118">
        <f t="shared" si="4"/>
        <v>0</v>
      </c>
      <c r="AG71" s="118">
        <f t="shared" si="5"/>
        <v>0</v>
      </c>
      <c r="AH71" s="118">
        <f t="shared" si="6"/>
        <v>9391.2000000000007</v>
      </c>
      <c r="AI71" s="118">
        <f t="shared" si="7"/>
        <v>0</v>
      </c>
      <c r="AJ71" s="118">
        <f t="shared" si="8"/>
        <v>0</v>
      </c>
      <c r="AK71" s="118">
        <f t="shared" si="9"/>
        <v>0</v>
      </c>
      <c r="AL71" s="119"/>
      <c r="AM71" s="119"/>
      <c r="AN71" s="120"/>
      <c r="AO71" s="121">
        <f t="shared" si="17"/>
        <v>9391.2000000000007</v>
      </c>
      <c r="AP71" s="121"/>
      <c r="AQ71" s="121">
        <f t="shared" si="11"/>
        <v>1408.68</v>
      </c>
      <c r="AR71" s="121"/>
      <c r="AS71" s="122">
        <f t="shared" si="12"/>
        <v>20.12</v>
      </c>
      <c r="AT71" s="122"/>
      <c r="AU71" s="122">
        <f t="shared" si="13"/>
        <v>10820</v>
      </c>
      <c r="AV71" s="121">
        <f t="shared" si="15"/>
        <v>32460</v>
      </c>
      <c r="AW71" s="122"/>
      <c r="AX71" s="122"/>
      <c r="AY71" s="123"/>
      <c r="AZ71" s="123"/>
      <c r="BA71" s="107">
        <v>1</v>
      </c>
      <c r="BB71" s="124"/>
      <c r="BC71" s="124"/>
      <c r="BD71" s="156"/>
      <c r="BE71" s="157"/>
      <c r="BF71" s="157" t="s">
        <v>1417</v>
      </c>
      <c r="BG71" s="126">
        <v>0.67220000000000002</v>
      </c>
      <c r="BH71" s="159">
        <f t="shared" si="14"/>
        <v>7273.2</v>
      </c>
      <c r="BI71" s="121">
        <f t="shared" si="16"/>
        <v>21819.599999999999</v>
      </c>
      <c r="BJ71" s="159"/>
      <c r="BK71" s="159"/>
    </row>
    <row r="72" spans="1:63" s="127" customFormat="1" ht="22.5" x14ac:dyDescent="0.25">
      <c r="A72" s="107" t="s">
        <v>245</v>
      </c>
      <c r="B72" s="108" t="s">
        <v>245</v>
      </c>
      <c r="C72" s="109" t="s">
        <v>103</v>
      </c>
      <c r="D72" s="109">
        <v>0</v>
      </c>
      <c r="E72" s="110"/>
      <c r="F72" s="111" t="s">
        <v>1355</v>
      </c>
      <c r="G72" s="113" t="s">
        <v>1448</v>
      </c>
      <c r="H72" s="113"/>
      <c r="I72" s="113" t="s">
        <v>1449</v>
      </c>
      <c r="J72" s="130" t="s">
        <v>1450</v>
      </c>
      <c r="K72" s="130" t="s">
        <v>556</v>
      </c>
      <c r="L72" s="130"/>
      <c r="M72" s="107">
        <v>2050200</v>
      </c>
      <c r="N72" s="108" t="s">
        <v>1354</v>
      </c>
      <c r="O72" s="107">
        <v>0.5</v>
      </c>
      <c r="P72" s="114"/>
      <c r="Q72" s="115"/>
      <c r="R72" s="116">
        <v>43466</v>
      </c>
      <c r="S72" s="116">
        <v>43555</v>
      </c>
      <c r="T72" s="118"/>
      <c r="U72" s="118"/>
      <c r="V72" s="118"/>
      <c r="W72" s="118"/>
      <c r="X72" s="118"/>
      <c r="Y72" s="118"/>
      <c r="Z72" s="117">
        <v>0.5</v>
      </c>
      <c r="AA72" s="118"/>
      <c r="AB72" s="118"/>
      <c r="AC72" s="118">
        <f t="shared" si="1"/>
        <v>0</v>
      </c>
      <c r="AD72" s="118">
        <f t="shared" si="2"/>
        <v>0</v>
      </c>
      <c r="AE72" s="118">
        <f t="shared" si="3"/>
        <v>0</v>
      </c>
      <c r="AF72" s="118">
        <f t="shared" si="4"/>
        <v>0</v>
      </c>
      <c r="AG72" s="118">
        <f t="shared" si="5"/>
        <v>0</v>
      </c>
      <c r="AH72" s="118">
        <f t="shared" si="6"/>
        <v>0</v>
      </c>
      <c r="AI72" s="118">
        <f t="shared" si="7"/>
        <v>5366.4000000000005</v>
      </c>
      <c r="AJ72" s="118">
        <f t="shared" si="8"/>
        <v>0</v>
      </c>
      <c r="AK72" s="118">
        <f t="shared" si="9"/>
        <v>0</v>
      </c>
      <c r="AL72" s="119"/>
      <c r="AM72" s="119"/>
      <c r="AN72" s="120"/>
      <c r="AO72" s="121">
        <f t="shared" si="17"/>
        <v>5366.4000000000005</v>
      </c>
      <c r="AP72" s="121"/>
      <c r="AQ72" s="121">
        <f t="shared" si="11"/>
        <v>804.96</v>
      </c>
      <c r="AR72" s="121"/>
      <c r="AS72" s="122">
        <f t="shared" si="12"/>
        <v>10.06</v>
      </c>
      <c r="AT72" s="122"/>
      <c r="AU72" s="122">
        <f t="shared" si="13"/>
        <v>6181.42</v>
      </c>
      <c r="AV72" s="121">
        <f t="shared" si="15"/>
        <v>18544.259999999998</v>
      </c>
      <c r="AW72" s="122"/>
      <c r="AX72" s="122"/>
      <c r="AY72" s="123"/>
      <c r="AZ72" s="123"/>
      <c r="BA72" s="107">
        <v>1</v>
      </c>
      <c r="BB72" s="124"/>
      <c r="BC72" s="124"/>
      <c r="BD72" s="108"/>
      <c r="BE72" s="125"/>
      <c r="BF72" s="125"/>
      <c r="BG72" s="126">
        <v>0.67220000000000002</v>
      </c>
      <c r="BH72" s="159">
        <f t="shared" si="14"/>
        <v>4155.1499999999996</v>
      </c>
      <c r="BI72" s="121">
        <f t="shared" si="16"/>
        <v>12465.45</v>
      </c>
      <c r="BJ72" s="159"/>
      <c r="BK72" s="159"/>
    </row>
    <row r="73" spans="1:63" s="127" customFormat="1" ht="22.5" customHeight="1" x14ac:dyDescent="0.25">
      <c r="A73" s="107" t="s">
        <v>245</v>
      </c>
      <c r="B73" s="108" t="s">
        <v>245</v>
      </c>
      <c r="C73" s="109" t="s">
        <v>121</v>
      </c>
      <c r="D73" s="109">
        <v>0</v>
      </c>
      <c r="E73" s="110"/>
      <c r="F73" s="111" t="s">
        <v>1351</v>
      </c>
      <c r="G73" s="113">
        <v>884688461</v>
      </c>
      <c r="H73" s="113"/>
      <c r="I73" s="113" t="s">
        <v>1451</v>
      </c>
      <c r="J73" s="130" t="s">
        <v>1452</v>
      </c>
      <c r="K73" s="130" t="s">
        <v>1453</v>
      </c>
      <c r="L73" s="130"/>
      <c r="M73" s="107">
        <v>2050200</v>
      </c>
      <c r="N73" s="108" t="s">
        <v>1354</v>
      </c>
      <c r="O73" s="107">
        <v>1</v>
      </c>
      <c r="P73" s="114"/>
      <c r="Q73" s="115"/>
      <c r="R73" s="116">
        <v>43466</v>
      </c>
      <c r="S73" s="116">
        <v>43555</v>
      </c>
      <c r="T73" s="118"/>
      <c r="U73" s="118"/>
      <c r="V73" s="118"/>
      <c r="W73" s="118"/>
      <c r="X73" s="118"/>
      <c r="Y73" s="118">
        <v>1</v>
      </c>
      <c r="Z73" s="117"/>
      <c r="AA73" s="118"/>
      <c r="AB73" s="118"/>
      <c r="AC73" s="118">
        <f t="shared" si="1"/>
        <v>0</v>
      </c>
      <c r="AD73" s="118">
        <f t="shared" si="2"/>
        <v>0</v>
      </c>
      <c r="AE73" s="118">
        <f t="shared" si="3"/>
        <v>0</v>
      </c>
      <c r="AF73" s="118">
        <f t="shared" si="4"/>
        <v>0</v>
      </c>
      <c r="AG73" s="118">
        <f t="shared" si="5"/>
        <v>0</v>
      </c>
      <c r="AH73" s="118">
        <f t="shared" si="6"/>
        <v>9391.2000000000007</v>
      </c>
      <c r="AI73" s="118">
        <f t="shared" si="7"/>
        <v>0</v>
      </c>
      <c r="AJ73" s="118">
        <f t="shared" si="8"/>
        <v>0</v>
      </c>
      <c r="AK73" s="118">
        <f t="shared" si="9"/>
        <v>0</v>
      </c>
      <c r="AL73" s="119"/>
      <c r="AM73" s="119"/>
      <c r="AN73" s="120"/>
      <c r="AO73" s="121">
        <f t="shared" si="17"/>
        <v>9391.2000000000007</v>
      </c>
      <c r="AP73" s="121"/>
      <c r="AQ73" s="121">
        <f t="shared" si="11"/>
        <v>1408.68</v>
      </c>
      <c r="AR73" s="121"/>
      <c r="AS73" s="122">
        <f t="shared" si="12"/>
        <v>20.12</v>
      </c>
      <c r="AT73" s="122"/>
      <c r="AU73" s="122">
        <f t="shared" si="13"/>
        <v>10820</v>
      </c>
      <c r="AV73" s="121">
        <f t="shared" si="15"/>
        <v>32460</v>
      </c>
      <c r="AW73" s="122"/>
      <c r="AX73" s="122"/>
      <c r="AY73" s="123"/>
      <c r="AZ73" s="123"/>
      <c r="BA73" s="107">
        <v>1</v>
      </c>
      <c r="BB73" s="124"/>
      <c r="BC73" s="124"/>
      <c r="BD73" s="108"/>
      <c r="BE73" s="125"/>
      <c r="BF73" s="125"/>
      <c r="BG73" s="126">
        <v>0.67220000000000002</v>
      </c>
      <c r="BH73" s="159">
        <f t="shared" si="14"/>
        <v>7273.2</v>
      </c>
      <c r="BI73" s="121">
        <f t="shared" si="16"/>
        <v>21819.599999999999</v>
      </c>
      <c r="BJ73" s="159"/>
      <c r="BK73" s="159"/>
    </row>
    <row r="74" spans="1:63" s="127" customFormat="1" ht="22.5" x14ac:dyDescent="0.25">
      <c r="A74" s="107" t="s">
        <v>245</v>
      </c>
      <c r="B74" s="108" t="s">
        <v>245</v>
      </c>
      <c r="C74" s="109" t="s">
        <v>121</v>
      </c>
      <c r="D74" s="109">
        <v>0</v>
      </c>
      <c r="E74" s="110"/>
      <c r="F74" s="111" t="s">
        <v>1351</v>
      </c>
      <c r="G74" s="113">
        <v>451145119</v>
      </c>
      <c r="H74" s="113"/>
      <c r="I74" s="113" t="s">
        <v>1454</v>
      </c>
      <c r="J74" s="130" t="s">
        <v>1455</v>
      </c>
      <c r="K74" s="130" t="s">
        <v>1456</v>
      </c>
      <c r="L74" s="130"/>
      <c r="M74" s="107">
        <v>2050200</v>
      </c>
      <c r="N74" s="108" t="s">
        <v>1354</v>
      </c>
      <c r="O74" s="107">
        <v>1</v>
      </c>
      <c r="P74" s="114"/>
      <c r="Q74" s="115"/>
      <c r="R74" s="116">
        <v>43466</v>
      </c>
      <c r="S74" s="116">
        <v>43555</v>
      </c>
      <c r="T74" s="118"/>
      <c r="U74" s="118"/>
      <c r="V74" s="118"/>
      <c r="W74" s="118"/>
      <c r="X74" s="118"/>
      <c r="Y74" s="118">
        <v>1</v>
      </c>
      <c r="Z74" s="117"/>
      <c r="AA74" s="118"/>
      <c r="AB74" s="118"/>
      <c r="AC74" s="118">
        <f t="shared" si="1"/>
        <v>0</v>
      </c>
      <c r="AD74" s="118">
        <f t="shared" si="2"/>
        <v>0</v>
      </c>
      <c r="AE74" s="118">
        <f t="shared" si="3"/>
        <v>0</v>
      </c>
      <c r="AF74" s="118">
        <f t="shared" si="4"/>
        <v>0</v>
      </c>
      <c r="AG74" s="118">
        <f t="shared" si="5"/>
        <v>0</v>
      </c>
      <c r="AH74" s="118">
        <f t="shared" si="6"/>
        <v>9391.2000000000007</v>
      </c>
      <c r="AI74" s="118">
        <f t="shared" si="7"/>
        <v>0</v>
      </c>
      <c r="AJ74" s="118">
        <f t="shared" si="8"/>
        <v>0</v>
      </c>
      <c r="AK74" s="118">
        <f t="shared" si="9"/>
        <v>0</v>
      </c>
      <c r="AL74" s="119"/>
      <c r="AM74" s="119"/>
      <c r="AN74" s="120"/>
      <c r="AO74" s="121">
        <f t="shared" si="17"/>
        <v>9391.2000000000007</v>
      </c>
      <c r="AP74" s="121"/>
      <c r="AQ74" s="121">
        <f t="shared" si="11"/>
        <v>1408.68</v>
      </c>
      <c r="AR74" s="121"/>
      <c r="AS74" s="122">
        <f t="shared" si="12"/>
        <v>20.12</v>
      </c>
      <c r="AT74" s="122"/>
      <c r="AU74" s="122">
        <f t="shared" si="13"/>
        <v>10820</v>
      </c>
      <c r="AV74" s="121">
        <f t="shared" si="15"/>
        <v>32460</v>
      </c>
      <c r="AW74" s="122"/>
      <c r="AX74" s="122"/>
      <c r="AY74" s="123"/>
      <c r="AZ74" s="123"/>
      <c r="BA74" s="107">
        <v>1</v>
      </c>
      <c r="BB74" s="124"/>
      <c r="BC74" s="124"/>
      <c r="BD74" s="108"/>
      <c r="BE74" s="125"/>
      <c r="BF74" s="125"/>
      <c r="BG74" s="126">
        <v>0.67220000000000002</v>
      </c>
      <c r="BH74" s="159">
        <f t="shared" si="14"/>
        <v>7273.2</v>
      </c>
      <c r="BI74" s="121">
        <f t="shared" si="16"/>
        <v>21819.599999999999</v>
      </c>
      <c r="BJ74" s="159"/>
      <c r="BK74" s="159"/>
    </row>
    <row r="75" spans="1:63" s="127" customFormat="1" ht="22.5" x14ac:dyDescent="0.25">
      <c r="A75" s="107" t="s">
        <v>245</v>
      </c>
      <c r="B75" s="108" t="s">
        <v>245</v>
      </c>
      <c r="C75" s="109" t="s">
        <v>121</v>
      </c>
      <c r="D75" s="109">
        <v>0</v>
      </c>
      <c r="E75" s="110"/>
      <c r="F75" s="111" t="s">
        <v>1351</v>
      </c>
      <c r="G75" s="113" t="s">
        <v>1457</v>
      </c>
      <c r="H75" s="113"/>
      <c r="I75" s="113" t="s">
        <v>1458</v>
      </c>
      <c r="J75" s="108" t="s">
        <v>1459</v>
      </c>
      <c r="K75" s="108" t="s">
        <v>245</v>
      </c>
      <c r="L75" s="108"/>
      <c r="M75" s="107">
        <v>2050200</v>
      </c>
      <c r="N75" s="108" t="s">
        <v>1354</v>
      </c>
      <c r="O75" s="107">
        <v>1</v>
      </c>
      <c r="P75" s="114"/>
      <c r="Q75" s="115"/>
      <c r="R75" s="116">
        <v>43466</v>
      </c>
      <c r="S75" s="116">
        <v>43555</v>
      </c>
      <c r="T75" s="118"/>
      <c r="U75" s="118"/>
      <c r="V75" s="118"/>
      <c r="W75" s="118"/>
      <c r="X75" s="118"/>
      <c r="Y75" s="118"/>
      <c r="Z75" s="117">
        <v>1</v>
      </c>
      <c r="AA75" s="118"/>
      <c r="AB75" s="118"/>
      <c r="AC75" s="118">
        <f t="shared" si="1"/>
        <v>0</v>
      </c>
      <c r="AD75" s="118">
        <f t="shared" si="2"/>
        <v>0</v>
      </c>
      <c r="AE75" s="118">
        <f t="shared" si="3"/>
        <v>0</v>
      </c>
      <c r="AF75" s="118">
        <f t="shared" si="4"/>
        <v>0</v>
      </c>
      <c r="AG75" s="118">
        <f t="shared" si="5"/>
        <v>0</v>
      </c>
      <c r="AH75" s="118">
        <f t="shared" si="6"/>
        <v>0</v>
      </c>
      <c r="AI75" s="118">
        <f t="shared" si="7"/>
        <v>10732.800000000001</v>
      </c>
      <c r="AJ75" s="118">
        <f t="shared" si="8"/>
        <v>0</v>
      </c>
      <c r="AK75" s="118">
        <f t="shared" si="9"/>
        <v>0</v>
      </c>
      <c r="AL75" s="119"/>
      <c r="AM75" s="119"/>
      <c r="AN75" s="120"/>
      <c r="AO75" s="121">
        <f t="shared" si="17"/>
        <v>10732.800000000001</v>
      </c>
      <c r="AP75" s="121"/>
      <c r="AQ75" s="121">
        <f t="shared" si="11"/>
        <v>1609.92</v>
      </c>
      <c r="AR75" s="121"/>
      <c r="AS75" s="122">
        <f t="shared" si="12"/>
        <v>20.12</v>
      </c>
      <c r="AT75" s="122"/>
      <c r="AU75" s="122">
        <f t="shared" si="13"/>
        <v>12362.84</v>
      </c>
      <c r="AV75" s="121">
        <f t="shared" si="15"/>
        <v>37088.519999999997</v>
      </c>
      <c r="AW75" s="122"/>
      <c r="AX75" s="122"/>
      <c r="AY75" s="123"/>
      <c r="AZ75" s="123"/>
      <c r="BA75" s="107">
        <v>1</v>
      </c>
      <c r="BB75" s="124"/>
      <c r="BC75" s="124"/>
      <c r="BD75" s="108"/>
      <c r="BE75" s="125"/>
      <c r="BF75" s="125"/>
      <c r="BG75" s="126">
        <v>0.67220000000000002</v>
      </c>
      <c r="BH75" s="159">
        <f t="shared" si="14"/>
        <v>8310.2999999999993</v>
      </c>
      <c r="BI75" s="121">
        <f t="shared" si="16"/>
        <v>24930.9</v>
      </c>
      <c r="BJ75" s="159"/>
      <c r="BK75" s="159"/>
    </row>
    <row r="76" spans="1:63" s="127" customFormat="1" ht="22.5" customHeight="1" x14ac:dyDescent="0.25">
      <c r="A76" s="107" t="s">
        <v>245</v>
      </c>
      <c r="B76" s="108" t="s">
        <v>245</v>
      </c>
      <c r="C76" s="109" t="s">
        <v>121</v>
      </c>
      <c r="D76" s="109">
        <v>0</v>
      </c>
      <c r="E76" s="110"/>
      <c r="F76" s="111" t="s">
        <v>1351</v>
      </c>
      <c r="G76" s="113" t="s">
        <v>1460</v>
      </c>
      <c r="H76" s="113"/>
      <c r="I76" s="113" t="s">
        <v>1461</v>
      </c>
      <c r="J76" s="108" t="s">
        <v>1462</v>
      </c>
      <c r="K76" s="108" t="s">
        <v>583</v>
      </c>
      <c r="L76" s="108"/>
      <c r="M76" s="107">
        <v>2050200</v>
      </c>
      <c r="N76" s="108" t="s">
        <v>1354</v>
      </c>
      <c r="O76" s="107">
        <v>2</v>
      </c>
      <c r="P76" s="114"/>
      <c r="Q76" s="115"/>
      <c r="R76" s="116">
        <v>43466</v>
      </c>
      <c r="S76" s="116">
        <v>43555</v>
      </c>
      <c r="T76" s="118"/>
      <c r="U76" s="118"/>
      <c r="V76" s="118"/>
      <c r="W76" s="118"/>
      <c r="X76" s="118"/>
      <c r="Y76" s="118">
        <v>1</v>
      </c>
      <c r="Z76" s="117">
        <v>1</v>
      </c>
      <c r="AA76" s="118"/>
      <c r="AB76" s="118"/>
      <c r="AC76" s="118">
        <f t="shared" ref="AC76:AC139" si="18">T76*$AC$4</f>
        <v>0</v>
      </c>
      <c r="AD76" s="118">
        <f t="shared" ref="AD76:AD139" si="19">U76*$AD$4</f>
        <v>0</v>
      </c>
      <c r="AE76" s="118">
        <f t="shared" ref="AE76:AE139" si="20">V76*$AE$4</f>
        <v>0</v>
      </c>
      <c r="AF76" s="118">
        <f t="shared" ref="AF76:AF139" si="21">W76*$AF$4</f>
        <v>0</v>
      </c>
      <c r="AG76" s="118">
        <f t="shared" ref="AG76:AG139" si="22">X76*$AG$4</f>
        <v>0</v>
      </c>
      <c r="AH76" s="118">
        <f t="shared" ref="AH76:AH139" si="23">Y76*$AH$4</f>
        <v>9391.2000000000007</v>
      </c>
      <c r="AI76" s="118">
        <f t="shared" ref="AI76:AI139" si="24">Z76*$AI$4</f>
        <v>10732.800000000001</v>
      </c>
      <c r="AJ76" s="118">
        <f t="shared" ref="AJ76:AJ139" si="25">AA76*$AJ$4</f>
        <v>0</v>
      </c>
      <c r="AK76" s="118">
        <f t="shared" ref="AK76:AK139" si="26">AB76*$AK$4</f>
        <v>0</v>
      </c>
      <c r="AL76" s="119"/>
      <c r="AM76" s="119"/>
      <c r="AN76" s="120"/>
      <c r="AO76" s="121">
        <f t="shared" si="17"/>
        <v>20124</v>
      </c>
      <c r="AP76" s="121"/>
      <c r="AQ76" s="121">
        <f t="shared" ref="AQ76:AQ139" si="27">ROUND(AO76*0.15,2)</f>
        <v>3018.6</v>
      </c>
      <c r="AR76" s="121"/>
      <c r="AS76" s="122">
        <f t="shared" ref="AS76:AS139" si="28">(Y76+Z76)*$AN$3</f>
        <v>40.24</v>
      </c>
      <c r="AT76" s="122"/>
      <c r="AU76" s="122">
        <f t="shared" ref="AU76:AU139" si="29">ROUND(SUM(AO76,AQ76,AS76),2)</f>
        <v>23182.84</v>
      </c>
      <c r="AV76" s="121">
        <f t="shared" si="15"/>
        <v>69548.52</v>
      </c>
      <c r="AW76" s="122"/>
      <c r="AX76" s="122"/>
      <c r="AY76" s="123"/>
      <c r="AZ76" s="123"/>
      <c r="BA76" s="107">
        <v>1</v>
      </c>
      <c r="BB76" s="124"/>
      <c r="BC76" s="124"/>
      <c r="BD76" s="108"/>
      <c r="BE76" s="125"/>
      <c r="BF76" s="125"/>
      <c r="BG76" s="126">
        <v>0.67220000000000002</v>
      </c>
      <c r="BH76" s="159">
        <f t="shared" ref="BH76:BH139" si="30">ROUND(BG76*AU76,2)</f>
        <v>15583.51</v>
      </c>
      <c r="BI76" s="121">
        <f t="shared" si="16"/>
        <v>46750.53</v>
      </c>
      <c r="BJ76" s="159"/>
      <c r="BK76" s="159"/>
    </row>
    <row r="77" spans="1:63" s="127" customFormat="1" ht="22.5" customHeight="1" x14ac:dyDescent="0.25">
      <c r="A77" s="107" t="s">
        <v>245</v>
      </c>
      <c r="B77" s="108" t="s">
        <v>245</v>
      </c>
      <c r="C77" s="109" t="s">
        <v>121</v>
      </c>
      <c r="D77" s="109">
        <v>0</v>
      </c>
      <c r="E77" s="110"/>
      <c r="F77" s="111" t="s">
        <v>1355</v>
      </c>
      <c r="G77" s="110">
        <v>265926599</v>
      </c>
      <c r="H77" s="110"/>
      <c r="I77" s="110" t="s">
        <v>1463</v>
      </c>
      <c r="J77" s="130" t="s">
        <v>1464</v>
      </c>
      <c r="K77" s="130" t="s">
        <v>583</v>
      </c>
      <c r="L77" s="130"/>
      <c r="M77" s="114">
        <v>2050200</v>
      </c>
      <c r="N77" s="108" t="s">
        <v>1354</v>
      </c>
      <c r="O77" s="107">
        <v>1</v>
      </c>
      <c r="P77" s="114"/>
      <c r="Q77" s="115"/>
      <c r="R77" s="116">
        <v>43466</v>
      </c>
      <c r="S77" s="116">
        <v>43555</v>
      </c>
      <c r="T77" s="118"/>
      <c r="U77" s="118"/>
      <c r="V77" s="118"/>
      <c r="W77" s="118"/>
      <c r="X77" s="118"/>
      <c r="Y77" s="118">
        <v>1</v>
      </c>
      <c r="Z77" s="117"/>
      <c r="AA77" s="118"/>
      <c r="AB77" s="118"/>
      <c r="AC77" s="118">
        <f t="shared" si="18"/>
        <v>0</v>
      </c>
      <c r="AD77" s="118">
        <f t="shared" si="19"/>
        <v>0</v>
      </c>
      <c r="AE77" s="118">
        <f t="shared" si="20"/>
        <v>0</v>
      </c>
      <c r="AF77" s="118">
        <f t="shared" si="21"/>
        <v>0</v>
      </c>
      <c r="AG77" s="118">
        <f t="shared" si="22"/>
        <v>0</v>
      </c>
      <c r="AH77" s="118">
        <f t="shared" si="23"/>
        <v>9391.2000000000007</v>
      </c>
      <c r="AI77" s="118">
        <f t="shared" si="24"/>
        <v>0</v>
      </c>
      <c r="AJ77" s="118">
        <f t="shared" si="25"/>
        <v>0</v>
      </c>
      <c r="AK77" s="118">
        <f t="shared" si="26"/>
        <v>0</v>
      </c>
      <c r="AL77" s="119"/>
      <c r="AM77" s="119"/>
      <c r="AN77" s="120"/>
      <c r="AO77" s="121">
        <f t="shared" si="17"/>
        <v>9391.2000000000007</v>
      </c>
      <c r="AP77" s="121"/>
      <c r="AQ77" s="121">
        <f t="shared" si="27"/>
        <v>1408.68</v>
      </c>
      <c r="AR77" s="121"/>
      <c r="AS77" s="122">
        <f t="shared" si="28"/>
        <v>20.12</v>
      </c>
      <c r="AT77" s="122"/>
      <c r="AU77" s="122">
        <f t="shared" si="29"/>
        <v>10820</v>
      </c>
      <c r="AV77" s="121">
        <f t="shared" ref="AV77:AV140" si="31">ROUND(AU77*3,2)</f>
        <v>32460</v>
      </c>
      <c r="AW77" s="122"/>
      <c r="AX77" s="122"/>
      <c r="AY77" s="123"/>
      <c r="AZ77" s="123"/>
      <c r="BA77" s="107">
        <v>1</v>
      </c>
      <c r="BB77" s="124"/>
      <c r="BC77" s="124"/>
      <c r="BD77" s="156"/>
      <c r="BE77" s="157"/>
      <c r="BF77" s="157"/>
      <c r="BG77" s="126">
        <v>0.67220000000000002</v>
      </c>
      <c r="BH77" s="159">
        <f t="shared" si="30"/>
        <v>7273.2</v>
      </c>
      <c r="BI77" s="121">
        <f t="shared" ref="BI77:BI140" si="32">ROUND((BH77*3),2)</f>
        <v>21819.599999999999</v>
      </c>
      <c r="BJ77" s="159"/>
      <c r="BK77" s="159"/>
    </row>
    <row r="78" spans="1:63" s="127" customFormat="1" ht="22.5" x14ac:dyDescent="0.25">
      <c r="A78" s="107" t="s">
        <v>245</v>
      </c>
      <c r="B78" s="108" t="s">
        <v>245</v>
      </c>
      <c r="C78" s="109" t="s">
        <v>121</v>
      </c>
      <c r="D78" s="109"/>
      <c r="E78" s="110"/>
      <c r="F78" s="111" t="s">
        <v>1355</v>
      </c>
      <c r="G78" s="110">
        <v>265926599</v>
      </c>
      <c r="H78" s="110"/>
      <c r="I78" s="110" t="s">
        <v>1463</v>
      </c>
      <c r="J78" s="130" t="s">
        <v>1464</v>
      </c>
      <c r="K78" s="130" t="s">
        <v>245</v>
      </c>
      <c r="L78" s="130"/>
      <c r="M78" s="114">
        <v>2050200</v>
      </c>
      <c r="N78" s="108" t="s">
        <v>1354</v>
      </c>
      <c r="O78" s="107">
        <v>12</v>
      </c>
      <c r="P78" s="114"/>
      <c r="Q78" s="115"/>
      <c r="R78" s="116">
        <v>43466</v>
      </c>
      <c r="S78" s="116">
        <v>43555</v>
      </c>
      <c r="T78" s="118"/>
      <c r="U78" s="118"/>
      <c r="V78" s="118"/>
      <c r="W78" s="118"/>
      <c r="X78" s="118"/>
      <c r="Y78" s="118">
        <v>6</v>
      </c>
      <c r="Z78" s="117">
        <v>6</v>
      </c>
      <c r="AA78" s="118"/>
      <c r="AB78" s="118"/>
      <c r="AC78" s="118">
        <f t="shared" si="18"/>
        <v>0</v>
      </c>
      <c r="AD78" s="118">
        <f t="shared" si="19"/>
        <v>0</v>
      </c>
      <c r="AE78" s="118">
        <f t="shared" si="20"/>
        <v>0</v>
      </c>
      <c r="AF78" s="118">
        <f t="shared" si="21"/>
        <v>0</v>
      </c>
      <c r="AG78" s="118">
        <f t="shared" si="22"/>
        <v>0</v>
      </c>
      <c r="AH78" s="118">
        <f t="shared" si="23"/>
        <v>56347.200000000004</v>
      </c>
      <c r="AI78" s="118">
        <f t="shared" si="24"/>
        <v>64396.800000000003</v>
      </c>
      <c r="AJ78" s="118">
        <f t="shared" si="25"/>
        <v>0</v>
      </c>
      <c r="AK78" s="118">
        <f t="shared" si="26"/>
        <v>0</v>
      </c>
      <c r="AL78" s="119"/>
      <c r="AM78" s="119"/>
      <c r="AN78" s="120"/>
      <c r="AO78" s="121">
        <f t="shared" si="17"/>
        <v>120744</v>
      </c>
      <c r="AP78" s="121"/>
      <c r="AQ78" s="121">
        <f t="shared" si="27"/>
        <v>18111.599999999999</v>
      </c>
      <c r="AR78" s="121"/>
      <c r="AS78" s="122">
        <f t="shared" si="28"/>
        <v>241.44</v>
      </c>
      <c r="AT78" s="122"/>
      <c r="AU78" s="122">
        <f t="shared" si="29"/>
        <v>139097.04</v>
      </c>
      <c r="AV78" s="121">
        <f t="shared" si="31"/>
        <v>417291.12</v>
      </c>
      <c r="AW78" s="122"/>
      <c r="AX78" s="122"/>
      <c r="AY78" s="123"/>
      <c r="AZ78" s="123"/>
      <c r="BA78" s="107">
        <v>1</v>
      </c>
      <c r="BB78" s="124"/>
      <c r="BC78" s="124"/>
      <c r="BD78" s="156"/>
      <c r="BE78" s="157"/>
      <c r="BF78" s="157"/>
      <c r="BG78" s="126">
        <v>0.67220000000000002</v>
      </c>
      <c r="BH78" s="159">
        <f t="shared" si="30"/>
        <v>93501.03</v>
      </c>
      <c r="BI78" s="121">
        <f t="shared" si="32"/>
        <v>280503.09000000003</v>
      </c>
      <c r="BJ78" s="159"/>
      <c r="BK78" s="159"/>
    </row>
    <row r="79" spans="1:63" s="127" customFormat="1" ht="22.5" x14ac:dyDescent="0.25">
      <c r="A79" s="107" t="s">
        <v>245</v>
      </c>
      <c r="B79" s="108" t="s">
        <v>245</v>
      </c>
      <c r="C79" s="109" t="s">
        <v>121</v>
      </c>
      <c r="D79" s="109">
        <v>0</v>
      </c>
      <c r="E79" s="110"/>
      <c r="F79" s="111" t="s">
        <v>1355</v>
      </c>
      <c r="G79" s="110">
        <v>305630563</v>
      </c>
      <c r="H79" s="110"/>
      <c r="I79" s="110" t="s">
        <v>1465</v>
      </c>
      <c r="J79" s="130" t="s">
        <v>1466</v>
      </c>
      <c r="K79" s="130" t="s">
        <v>245</v>
      </c>
      <c r="L79" s="130"/>
      <c r="M79" s="114">
        <v>2050200</v>
      </c>
      <c r="N79" s="108" t="s">
        <v>1354</v>
      </c>
      <c r="O79" s="107">
        <v>3</v>
      </c>
      <c r="P79" s="114"/>
      <c r="Q79" s="115"/>
      <c r="R79" s="116">
        <v>43466</v>
      </c>
      <c r="S79" s="116">
        <v>43555</v>
      </c>
      <c r="T79" s="118"/>
      <c r="U79" s="118"/>
      <c r="V79" s="118"/>
      <c r="W79" s="118"/>
      <c r="X79" s="118"/>
      <c r="Y79" s="118"/>
      <c r="Z79" s="117">
        <v>3</v>
      </c>
      <c r="AA79" s="118"/>
      <c r="AB79" s="118"/>
      <c r="AC79" s="118">
        <f t="shared" si="18"/>
        <v>0</v>
      </c>
      <c r="AD79" s="118">
        <f t="shared" si="19"/>
        <v>0</v>
      </c>
      <c r="AE79" s="118">
        <f t="shared" si="20"/>
        <v>0</v>
      </c>
      <c r="AF79" s="118">
        <f t="shared" si="21"/>
        <v>0</v>
      </c>
      <c r="AG79" s="118">
        <f t="shared" si="22"/>
        <v>0</v>
      </c>
      <c r="AH79" s="118">
        <f t="shared" si="23"/>
        <v>0</v>
      </c>
      <c r="AI79" s="118">
        <f t="shared" si="24"/>
        <v>32198.400000000001</v>
      </c>
      <c r="AJ79" s="118">
        <f t="shared" si="25"/>
        <v>0</v>
      </c>
      <c r="AK79" s="118">
        <f t="shared" si="26"/>
        <v>0</v>
      </c>
      <c r="AL79" s="119"/>
      <c r="AM79" s="119"/>
      <c r="AN79" s="120"/>
      <c r="AO79" s="121">
        <f t="shared" si="17"/>
        <v>32198.400000000001</v>
      </c>
      <c r="AP79" s="121"/>
      <c r="AQ79" s="121">
        <f t="shared" si="27"/>
        <v>4829.76</v>
      </c>
      <c r="AR79" s="121"/>
      <c r="AS79" s="122">
        <f t="shared" si="28"/>
        <v>60.36</v>
      </c>
      <c r="AT79" s="122"/>
      <c r="AU79" s="122">
        <f t="shared" si="29"/>
        <v>37088.519999999997</v>
      </c>
      <c r="AV79" s="121">
        <f t="shared" si="31"/>
        <v>111265.56</v>
      </c>
      <c r="AW79" s="122"/>
      <c r="AX79" s="122"/>
      <c r="AY79" s="123"/>
      <c r="AZ79" s="123"/>
      <c r="BA79" s="107">
        <v>1</v>
      </c>
      <c r="BB79" s="124"/>
      <c r="BC79" s="124"/>
      <c r="BD79" s="156"/>
      <c r="BE79" s="157"/>
      <c r="BF79" s="157" t="s">
        <v>1417</v>
      </c>
      <c r="BG79" s="126">
        <v>0.67220000000000002</v>
      </c>
      <c r="BH79" s="159">
        <f t="shared" si="30"/>
        <v>24930.9</v>
      </c>
      <c r="BI79" s="121">
        <f t="shared" si="32"/>
        <v>74792.7</v>
      </c>
      <c r="BJ79" s="159"/>
      <c r="BK79" s="159"/>
    </row>
    <row r="80" spans="1:63" s="127" customFormat="1" ht="22.5" customHeight="1" x14ac:dyDescent="0.25">
      <c r="A80" s="107" t="s">
        <v>245</v>
      </c>
      <c r="B80" s="108" t="s">
        <v>245</v>
      </c>
      <c r="C80" s="109" t="s">
        <v>121</v>
      </c>
      <c r="D80" s="109">
        <v>0</v>
      </c>
      <c r="E80" s="110"/>
      <c r="F80" s="111" t="s">
        <v>1355</v>
      </c>
      <c r="G80" s="110">
        <v>131913190</v>
      </c>
      <c r="H80" s="110"/>
      <c r="I80" s="114">
        <v>84826833270</v>
      </c>
      <c r="J80" s="130" t="s">
        <v>1467</v>
      </c>
      <c r="K80" s="130" t="s">
        <v>1453</v>
      </c>
      <c r="L80" s="130"/>
      <c r="M80" s="114">
        <v>2050200</v>
      </c>
      <c r="N80" s="108" t="s">
        <v>1354</v>
      </c>
      <c r="O80" s="107">
        <v>1</v>
      </c>
      <c r="P80" s="114"/>
      <c r="Q80" s="115"/>
      <c r="R80" s="116">
        <v>43466</v>
      </c>
      <c r="S80" s="116">
        <v>43555</v>
      </c>
      <c r="T80" s="118"/>
      <c r="U80" s="118"/>
      <c r="V80" s="118"/>
      <c r="W80" s="118"/>
      <c r="X80" s="118"/>
      <c r="Y80" s="118"/>
      <c r="Z80" s="117">
        <v>1</v>
      </c>
      <c r="AA80" s="118"/>
      <c r="AB80" s="118"/>
      <c r="AC80" s="118">
        <f t="shared" si="18"/>
        <v>0</v>
      </c>
      <c r="AD80" s="118">
        <f t="shared" si="19"/>
        <v>0</v>
      </c>
      <c r="AE80" s="118">
        <f t="shared" si="20"/>
        <v>0</v>
      </c>
      <c r="AF80" s="118">
        <f t="shared" si="21"/>
        <v>0</v>
      </c>
      <c r="AG80" s="118">
        <f t="shared" si="22"/>
        <v>0</v>
      </c>
      <c r="AH80" s="118">
        <f t="shared" si="23"/>
        <v>0</v>
      </c>
      <c r="AI80" s="118">
        <f t="shared" si="24"/>
        <v>10732.800000000001</v>
      </c>
      <c r="AJ80" s="118">
        <f t="shared" si="25"/>
        <v>0</v>
      </c>
      <c r="AK80" s="118">
        <f t="shared" si="26"/>
        <v>0</v>
      </c>
      <c r="AL80" s="119"/>
      <c r="AM80" s="119"/>
      <c r="AN80" s="120"/>
      <c r="AO80" s="121">
        <f t="shared" si="17"/>
        <v>10732.800000000001</v>
      </c>
      <c r="AP80" s="121"/>
      <c r="AQ80" s="121">
        <f t="shared" si="27"/>
        <v>1609.92</v>
      </c>
      <c r="AR80" s="121"/>
      <c r="AS80" s="122">
        <f t="shared" si="28"/>
        <v>20.12</v>
      </c>
      <c r="AT80" s="122"/>
      <c r="AU80" s="122">
        <f t="shared" si="29"/>
        <v>12362.84</v>
      </c>
      <c r="AV80" s="121">
        <f t="shared" si="31"/>
        <v>37088.519999999997</v>
      </c>
      <c r="AW80" s="122"/>
      <c r="AX80" s="122"/>
      <c r="AY80" s="123"/>
      <c r="AZ80" s="123"/>
      <c r="BA80" s="107">
        <v>1</v>
      </c>
      <c r="BB80" s="124"/>
      <c r="BC80" s="124"/>
      <c r="BD80" s="156"/>
      <c r="BE80" s="157"/>
      <c r="BF80" s="157"/>
      <c r="BG80" s="126">
        <v>0.67220000000000002</v>
      </c>
      <c r="BH80" s="159">
        <f t="shared" si="30"/>
        <v>8310.2999999999993</v>
      </c>
      <c r="BI80" s="121">
        <f t="shared" si="32"/>
        <v>24930.9</v>
      </c>
      <c r="BJ80" s="159"/>
      <c r="BK80" s="159"/>
    </row>
    <row r="81" spans="1:63" s="127" customFormat="1" ht="22.5" customHeight="1" x14ac:dyDescent="0.25">
      <c r="A81" s="107" t="s">
        <v>245</v>
      </c>
      <c r="B81" s="108" t="s">
        <v>245</v>
      </c>
      <c r="C81" s="109" t="s">
        <v>121</v>
      </c>
      <c r="D81" s="109">
        <v>0</v>
      </c>
      <c r="E81" s="110"/>
      <c r="F81" s="111" t="s">
        <v>1355</v>
      </c>
      <c r="G81" s="110">
        <v>327532750</v>
      </c>
      <c r="H81" s="110"/>
      <c r="I81" s="110" t="s">
        <v>1468</v>
      </c>
      <c r="J81" s="130" t="s">
        <v>1469</v>
      </c>
      <c r="K81" s="130" t="s">
        <v>583</v>
      </c>
      <c r="L81" s="130"/>
      <c r="M81" s="114">
        <v>2050200</v>
      </c>
      <c r="N81" s="108" t="s">
        <v>1354</v>
      </c>
      <c r="O81" s="107">
        <v>0.3</v>
      </c>
      <c r="P81" s="114"/>
      <c r="Q81" s="115"/>
      <c r="R81" s="116">
        <v>43466</v>
      </c>
      <c r="S81" s="116">
        <v>43555</v>
      </c>
      <c r="T81" s="118"/>
      <c r="U81" s="118"/>
      <c r="V81" s="118"/>
      <c r="W81" s="118"/>
      <c r="X81" s="118"/>
      <c r="Y81" s="210"/>
      <c r="Z81" s="211">
        <v>0.3</v>
      </c>
      <c r="AA81" s="118"/>
      <c r="AB81" s="118"/>
      <c r="AC81" s="118">
        <f t="shared" si="18"/>
        <v>0</v>
      </c>
      <c r="AD81" s="118">
        <f t="shared" si="19"/>
        <v>0</v>
      </c>
      <c r="AE81" s="118">
        <f t="shared" si="20"/>
        <v>0</v>
      </c>
      <c r="AF81" s="118">
        <f t="shared" si="21"/>
        <v>0</v>
      </c>
      <c r="AG81" s="118">
        <f t="shared" si="22"/>
        <v>0</v>
      </c>
      <c r="AH81" s="118">
        <f t="shared" si="23"/>
        <v>0</v>
      </c>
      <c r="AI81" s="118">
        <f t="shared" si="24"/>
        <v>3219.84</v>
      </c>
      <c r="AJ81" s="118">
        <f t="shared" si="25"/>
        <v>0</v>
      </c>
      <c r="AK81" s="118">
        <f t="shared" si="26"/>
        <v>0</v>
      </c>
      <c r="AL81" s="119"/>
      <c r="AM81" s="119"/>
      <c r="AN81" s="120"/>
      <c r="AO81" s="121">
        <f t="shared" si="17"/>
        <v>3219.84</v>
      </c>
      <c r="AP81" s="121"/>
      <c r="AQ81" s="121">
        <f t="shared" si="27"/>
        <v>482.98</v>
      </c>
      <c r="AR81" s="121"/>
      <c r="AS81" s="122">
        <f t="shared" si="28"/>
        <v>6.0360000000000005</v>
      </c>
      <c r="AT81" s="122"/>
      <c r="AU81" s="122">
        <f t="shared" si="29"/>
        <v>3708.86</v>
      </c>
      <c r="AV81" s="121">
        <f t="shared" si="31"/>
        <v>11126.58</v>
      </c>
      <c r="AW81" s="122"/>
      <c r="AX81" s="122"/>
      <c r="AY81" s="123"/>
      <c r="AZ81" s="123"/>
      <c r="BA81" s="107">
        <v>1</v>
      </c>
      <c r="BB81" s="124"/>
      <c r="BC81" s="124"/>
      <c r="BD81" s="156"/>
      <c r="BE81" s="157"/>
      <c r="BF81" s="157" t="s">
        <v>1417</v>
      </c>
      <c r="BG81" s="126">
        <v>0.67220000000000002</v>
      </c>
      <c r="BH81" s="159">
        <f t="shared" si="30"/>
        <v>2493.1</v>
      </c>
      <c r="BI81" s="121">
        <f t="shared" si="32"/>
        <v>7479.3</v>
      </c>
      <c r="BJ81" s="159"/>
      <c r="BK81" s="159"/>
    </row>
    <row r="82" spans="1:63" s="127" customFormat="1" ht="22.5" customHeight="1" x14ac:dyDescent="0.25">
      <c r="A82" s="107" t="s">
        <v>245</v>
      </c>
      <c r="B82" s="108" t="s">
        <v>245</v>
      </c>
      <c r="C82" s="109" t="s">
        <v>121</v>
      </c>
      <c r="D82" s="109"/>
      <c r="E82" s="110"/>
      <c r="F82" s="111" t="s">
        <v>1355</v>
      </c>
      <c r="G82" s="110">
        <v>327532750</v>
      </c>
      <c r="H82" s="110"/>
      <c r="I82" s="110" t="s">
        <v>1468</v>
      </c>
      <c r="J82" s="130" t="s">
        <v>1469</v>
      </c>
      <c r="K82" s="130" t="s">
        <v>245</v>
      </c>
      <c r="L82" s="130"/>
      <c r="M82" s="114">
        <v>2050200</v>
      </c>
      <c r="N82" s="108" t="s">
        <v>1354</v>
      </c>
      <c r="O82" s="107">
        <v>4.7</v>
      </c>
      <c r="P82" s="114"/>
      <c r="Q82" s="115"/>
      <c r="R82" s="116">
        <v>43466</v>
      </c>
      <c r="S82" s="116">
        <v>43555</v>
      </c>
      <c r="T82" s="118"/>
      <c r="U82" s="118"/>
      <c r="V82" s="118"/>
      <c r="W82" s="118"/>
      <c r="X82" s="118"/>
      <c r="Y82" s="211">
        <v>1</v>
      </c>
      <c r="Z82" s="206">
        <v>3.7</v>
      </c>
      <c r="AA82" s="118"/>
      <c r="AB82" s="118"/>
      <c r="AC82" s="118">
        <f t="shared" si="18"/>
        <v>0</v>
      </c>
      <c r="AD82" s="118">
        <f t="shared" si="19"/>
        <v>0</v>
      </c>
      <c r="AE82" s="118">
        <f t="shared" si="20"/>
        <v>0</v>
      </c>
      <c r="AF82" s="118">
        <f t="shared" si="21"/>
        <v>0</v>
      </c>
      <c r="AG82" s="118">
        <f t="shared" si="22"/>
        <v>0</v>
      </c>
      <c r="AH82" s="118">
        <f t="shared" si="23"/>
        <v>9391.2000000000007</v>
      </c>
      <c r="AI82" s="118">
        <f t="shared" si="24"/>
        <v>39711.360000000008</v>
      </c>
      <c r="AJ82" s="118">
        <f t="shared" si="25"/>
        <v>0</v>
      </c>
      <c r="AK82" s="118">
        <f t="shared" si="26"/>
        <v>0</v>
      </c>
      <c r="AL82" s="119"/>
      <c r="AM82" s="119"/>
      <c r="AN82" s="120"/>
      <c r="AO82" s="121">
        <f t="shared" si="17"/>
        <v>49102.560000000012</v>
      </c>
      <c r="AP82" s="121"/>
      <c r="AQ82" s="121">
        <f t="shared" si="27"/>
        <v>7365.38</v>
      </c>
      <c r="AR82" s="121"/>
      <c r="AS82" s="122">
        <f t="shared" si="28"/>
        <v>94.564000000000007</v>
      </c>
      <c r="AT82" s="122"/>
      <c r="AU82" s="122">
        <f t="shared" si="29"/>
        <v>56562.5</v>
      </c>
      <c r="AV82" s="121">
        <f t="shared" si="31"/>
        <v>169687.5</v>
      </c>
      <c r="AW82" s="122"/>
      <c r="AX82" s="122"/>
      <c r="AY82" s="123"/>
      <c r="AZ82" s="123"/>
      <c r="BA82" s="107">
        <v>1</v>
      </c>
      <c r="BB82" s="124"/>
      <c r="BC82" s="124"/>
      <c r="BD82" s="156"/>
      <c r="BE82" s="157"/>
      <c r="BF82" s="157" t="s">
        <v>1417</v>
      </c>
      <c r="BG82" s="126">
        <v>0.67220000000000002</v>
      </c>
      <c r="BH82" s="159">
        <f t="shared" si="30"/>
        <v>38021.31</v>
      </c>
      <c r="BI82" s="121">
        <f t="shared" si="32"/>
        <v>114063.93</v>
      </c>
      <c r="BJ82" s="159"/>
      <c r="BK82" s="159"/>
    </row>
    <row r="83" spans="1:63" s="127" customFormat="1" ht="22.5" customHeight="1" x14ac:dyDescent="0.25">
      <c r="A83" s="107" t="s">
        <v>245</v>
      </c>
      <c r="B83" s="108" t="s">
        <v>245</v>
      </c>
      <c r="C83" s="109" t="s">
        <v>121</v>
      </c>
      <c r="D83" s="109">
        <v>0</v>
      </c>
      <c r="E83" s="110"/>
      <c r="F83" s="111" t="s">
        <v>1355</v>
      </c>
      <c r="G83" s="110">
        <v>32483248</v>
      </c>
      <c r="H83" s="110"/>
      <c r="I83" s="110" t="s">
        <v>1470</v>
      </c>
      <c r="J83" s="130" t="s">
        <v>1471</v>
      </c>
      <c r="K83" s="130" t="s">
        <v>245</v>
      </c>
      <c r="L83" s="130"/>
      <c r="M83" s="114">
        <v>2050200</v>
      </c>
      <c r="N83" s="108" t="s">
        <v>1354</v>
      </c>
      <c r="O83" s="107">
        <v>2</v>
      </c>
      <c r="P83" s="114"/>
      <c r="Q83" s="115"/>
      <c r="R83" s="116">
        <v>43466</v>
      </c>
      <c r="S83" s="116">
        <v>43555</v>
      </c>
      <c r="T83" s="118"/>
      <c r="U83" s="118"/>
      <c r="V83" s="118"/>
      <c r="W83" s="118"/>
      <c r="X83" s="118"/>
      <c r="Y83" s="118"/>
      <c r="Z83" s="117">
        <v>2</v>
      </c>
      <c r="AA83" s="118"/>
      <c r="AB83" s="118"/>
      <c r="AC83" s="118">
        <f t="shared" si="18"/>
        <v>0</v>
      </c>
      <c r="AD83" s="118">
        <f t="shared" si="19"/>
        <v>0</v>
      </c>
      <c r="AE83" s="118">
        <f t="shared" si="20"/>
        <v>0</v>
      </c>
      <c r="AF83" s="118">
        <f t="shared" si="21"/>
        <v>0</v>
      </c>
      <c r="AG83" s="118">
        <f t="shared" si="22"/>
        <v>0</v>
      </c>
      <c r="AH83" s="118">
        <f t="shared" si="23"/>
        <v>0</v>
      </c>
      <c r="AI83" s="118">
        <f t="shared" si="24"/>
        <v>21465.600000000002</v>
      </c>
      <c r="AJ83" s="118">
        <f t="shared" si="25"/>
        <v>0</v>
      </c>
      <c r="AK83" s="118">
        <f t="shared" si="26"/>
        <v>0</v>
      </c>
      <c r="AL83" s="119"/>
      <c r="AM83" s="119"/>
      <c r="AN83" s="120"/>
      <c r="AO83" s="121">
        <f t="shared" si="17"/>
        <v>21465.600000000002</v>
      </c>
      <c r="AP83" s="121"/>
      <c r="AQ83" s="121">
        <f t="shared" si="27"/>
        <v>3219.84</v>
      </c>
      <c r="AR83" s="121"/>
      <c r="AS83" s="122">
        <f t="shared" si="28"/>
        <v>40.24</v>
      </c>
      <c r="AT83" s="122"/>
      <c r="AU83" s="122">
        <f t="shared" si="29"/>
        <v>24725.68</v>
      </c>
      <c r="AV83" s="121">
        <f t="shared" si="31"/>
        <v>74177.039999999994</v>
      </c>
      <c r="AW83" s="122"/>
      <c r="AX83" s="122"/>
      <c r="AY83" s="123"/>
      <c r="AZ83" s="123"/>
      <c r="BA83" s="107">
        <v>1</v>
      </c>
      <c r="BB83" s="124"/>
      <c r="BC83" s="124"/>
      <c r="BD83" s="156"/>
      <c r="BE83" s="157"/>
      <c r="BF83" s="157"/>
      <c r="BG83" s="126">
        <v>0.67220000000000002</v>
      </c>
      <c r="BH83" s="159">
        <f t="shared" si="30"/>
        <v>16620.599999999999</v>
      </c>
      <c r="BI83" s="121">
        <f t="shared" si="32"/>
        <v>49861.8</v>
      </c>
      <c r="BJ83" s="159"/>
      <c r="BK83" s="159"/>
    </row>
    <row r="84" spans="1:63" s="127" customFormat="1" ht="22.5" x14ac:dyDescent="0.25">
      <c r="A84" s="107" t="s">
        <v>245</v>
      </c>
      <c r="B84" s="108" t="s">
        <v>245</v>
      </c>
      <c r="C84" s="109" t="s">
        <v>121</v>
      </c>
      <c r="D84" s="109">
        <v>0</v>
      </c>
      <c r="E84" s="110"/>
      <c r="F84" s="111" t="s">
        <v>1355</v>
      </c>
      <c r="G84" s="110">
        <v>312331231</v>
      </c>
      <c r="H84" s="110"/>
      <c r="I84" s="110" t="s">
        <v>1472</v>
      </c>
      <c r="J84" s="130" t="s">
        <v>1473</v>
      </c>
      <c r="K84" s="130" t="s">
        <v>583</v>
      </c>
      <c r="L84" s="130"/>
      <c r="M84" s="114">
        <v>2050200</v>
      </c>
      <c r="N84" s="108" t="s">
        <v>1354</v>
      </c>
      <c r="O84" s="107">
        <v>1</v>
      </c>
      <c r="P84" s="114"/>
      <c r="Q84" s="115"/>
      <c r="R84" s="116">
        <v>43466</v>
      </c>
      <c r="S84" s="116">
        <v>43555</v>
      </c>
      <c r="T84" s="118"/>
      <c r="U84" s="118"/>
      <c r="V84" s="118"/>
      <c r="W84" s="118"/>
      <c r="X84" s="118"/>
      <c r="Y84" s="118"/>
      <c r="Z84" s="117">
        <v>1</v>
      </c>
      <c r="AA84" s="118"/>
      <c r="AB84" s="118"/>
      <c r="AC84" s="118">
        <f t="shared" si="18"/>
        <v>0</v>
      </c>
      <c r="AD84" s="118">
        <f t="shared" si="19"/>
        <v>0</v>
      </c>
      <c r="AE84" s="118">
        <f t="shared" si="20"/>
        <v>0</v>
      </c>
      <c r="AF84" s="118">
        <f t="shared" si="21"/>
        <v>0</v>
      </c>
      <c r="AG84" s="118">
        <f t="shared" si="22"/>
        <v>0</v>
      </c>
      <c r="AH84" s="118">
        <f t="shared" si="23"/>
        <v>0</v>
      </c>
      <c r="AI84" s="118">
        <f t="shared" si="24"/>
        <v>10732.800000000001</v>
      </c>
      <c r="AJ84" s="118">
        <f t="shared" si="25"/>
        <v>0</v>
      </c>
      <c r="AK84" s="118">
        <f t="shared" si="26"/>
        <v>0</v>
      </c>
      <c r="AL84" s="119"/>
      <c r="AM84" s="119"/>
      <c r="AN84" s="120"/>
      <c r="AO84" s="121">
        <f t="shared" si="17"/>
        <v>10732.800000000001</v>
      </c>
      <c r="AP84" s="121"/>
      <c r="AQ84" s="121">
        <f t="shared" si="27"/>
        <v>1609.92</v>
      </c>
      <c r="AR84" s="121"/>
      <c r="AS84" s="122">
        <f t="shared" si="28"/>
        <v>20.12</v>
      </c>
      <c r="AT84" s="122"/>
      <c r="AU84" s="122">
        <f t="shared" si="29"/>
        <v>12362.84</v>
      </c>
      <c r="AV84" s="121">
        <f t="shared" si="31"/>
        <v>37088.519999999997</v>
      </c>
      <c r="AW84" s="122"/>
      <c r="AX84" s="122"/>
      <c r="AY84" s="123"/>
      <c r="AZ84" s="123"/>
      <c r="BA84" s="107">
        <v>1</v>
      </c>
      <c r="BB84" s="124"/>
      <c r="BC84" s="124"/>
      <c r="BD84" s="156"/>
      <c r="BE84" s="157"/>
      <c r="BF84" s="157"/>
      <c r="BG84" s="126">
        <v>0.67220000000000002</v>
      </c>
      <c r="BH84" s="159">
        <f t="shared" si="30"/>
        <v>8310.2999999999993</v>
      </c>
      <c r="BI84" s="121">
        <f t="shared" si="32"/>
        <v>24930.9</v>
      </c>
      <c r="BJ84" s="159"/>
      <c r="BK84" s="159"/>
    </row>
    <row r="85" spans="1:63" s="127" customFormat="1" ht="22.5" customHeight="1" x14ac:dyDescent="0.25">
      <c r="A85" s="107" t="s">
        <v>245</v>
      </c>
      <c r="B85" s="108" t="s">
        <v>245</v>
      </c>
      <c r="C85" s="109" t="s">
        <v>121</v>
      </c>
      <c r="D85" s="109">
        <v>0</v>
      </c>
      <c r="E85" s="110"/>
      <c r="F85" s="111" t="s">
        <v>1355</v>
      </c>
      <c r="G85" s="110">
        <v>290229022</v>
      </c>
      <c r="H85" s="110"/>
      <c r="I85" s="110" t="s">
        <v>1474</v>
      </c>
      <c r="J85" s="130" t="s">
        <v>1475</v>
      </c>
      <c r="K85" s="130" t="s">
        <v>597</v>
      </c>
      <c r="L85" s="130"/>
      <c r="M85" s="114">
        <v>2050200</v>
      </c>
      <c r="N85" s="108" t="s">
        <v>1354</v>
      </c>
      <c r="O85" s="107">
        <v>2</v>
      </c>
      <c r="P85" s="114"/>
      <c r="Q85" s="115"/>
      <c r="R85" s="116">
        <v>43466</v>
      </c>
      <c r="S85" s="116">
        <v>43555</v>
      </c>
      <c r="T85" s="118"/>
      <c r="U85" s="118"/>
      <c r="V85" s="118"/>
      <c r="W85" s="118"/>
      <c r="X85" s="118"/>
      <c r="Y85" s="118">
        <v>2</v>
      </c>
      <c r="Z85" s="117"/>
      <c r="AA85" s="118"/>
      <c r="AB85" s="118"/>
      <c r="AC85" s="118">
        <f t="shared" si="18"/>
        <v>0</v>
      </c>
      <c r="AD85" s="118">
        <f t="shared" si="19"/>
        <v>0</v>
      </c>
      <c r="AE85" s="118">
        <f t="shared" si="20"/>
        <v>0</v>
      </c>
      <c r="AF85" s="118">
        <f t="shared" si="21"/>
        <v>0</v>
      </c>
      <c r="AG85" s="118">
        <f t="shared" si="22"/>
        <v>0</v>
      </c>
      <c r="AH85" s="118">
        <f t="shared" si="23"/>
        <v>18782.400000000001</v>
      </c>
      <c r="AI85" s="118">
        <f t="shared" si="24"/>
        <v>0</v>
      </c>
      <c r="AJ85" s="118">
        <f t="shared" si="25"/>
        <v>0</v>
      </c>
      <c r="AK85" s="118">
        <f t="shared" si="26"/>
        <v>0</v>
      </c>
      <c r="AL85" s="119"/>
      <c r="AM85" s="119"/>
      <c r="AN85" s="120"/>
      <c r="AO85" s="121">
        <f t="shared" si="17"/>
        <v>18782.400000000001</v>
      </c>
      <c r="AP85" s="121"/>
      <c r="AQ85" s="121">
        <f t="shared" si="27"/>
        <v>2817.36</v>
      </c>
      <c r="AR85" s="121"/>
      <c r="AS85" s="122">
        <f t="shared" si="28"/>
        <v>40.24</v>
      </c>
      <c r="AT85" s="122"/>
      <c r="AU85" s="122">
        <f t="shared" si="29"/>
        <v>21640</v>
      </c>
      <c r="AV85" s="121">
        <f t="shared" si="31"/>
        <v>64920</v>
      </c>
      <c r="AW85" s="122"/>
      <c r="AX85" s="122"/>
      <c r="AY85" s="123"/>
      <c r="AZ85" s="123"/>
      <c r="BA85" s="107">
        <v>1</v>
      </c>
      <c r="BB85" s="124"/>
      <c r="BC85" s="124"/>
      <c r="BD85" s="156"/>
      <c r="BE85" s="157"/>
      <c r="BF85" s="157"/>
      <c r="BG85" s="126">
        <v>0.67220000000000002</v>
      </c>
      <c r="BH85" s="159">
        <f t="shared" si="30"/>
        <v>14546.41</v>
      </c>
      <c r="BI85" s="121">
        <f t="shared" si="32"/>
        <v>43639.23</v>
      </c>
      <c r="BJ85" s="159"/>
      <c r="BK85" s="159"/>
    </row>
    <row r="86" spans="1:63" s="127" customFormat="1" ht="22.5" x14ac:dyDescent="0.25">
      <c r="A86" s="107" t="s">
        <v>245</v>
      </c>
      <c r="B86" s="108" t="s">
        <v>245</v>
      </c>
      <c r="C86" s="109" t="s">
        <v>121</v>
      </c>
      <c r="D86" s="109">
        <v>0</v>
      </c>
      <c r="E86" s="110"/>
      <c r="F86" s="111" t="s">
        <v>1355</v>
      </c>
      <c r="G86" s="110">
        <v>308530853</v>
      </c>
      <c r="H86" s="110"/>
      <c r="I86" s="110" t="s">
        <v>1476</v>
      </c>
      <c r="J86" s="130" t="s">
        <v>1477</v>
      </c>
      <c r="K86" s="130" t="s">
        <v>245</v>
      </c>
      <c r="L86" s="130"/>
      <c r="M86" s="114">
        <v>2050200</v>
      </c>
      <c r="N86" s="108" t="s">
        <v>1354</v>
      </c>
      <c r="O86" s="107">
        <v>8</v>
      </c>
      <c r="P86" s="114"/>
      <c r="Q86" s="115"/>
      <c r="R86" s="116">
        <v>43466</v>
      </c>
      <c r="S86" s="116">
        <v>43555</v>
      </c>
      <c r="T86" s="118"/>
      <c r="U86" s="118"/>
      <c r="V86" s="118"/>
      <c r="W86" s="118"/>
      <c r="X86" s="118"/>
      <c r="Y86" s="118">
        <v>2</v>
      </c>
      <c r="Z86" s="117">
        <v>6</v>
      </c>
      <c r="AA86" s="118"/>
      <c r="AB86" s="118"/>
      <c r="AC86" s="118">
        <f t="shared" si="18"/>
        <v>0</v>
      </c>
      <c r="AD86" s="118">
        <f t="shared" si="19"/>
        <v>0</v>
      </c>
      <c r="AE86" s="118">
        <f t="shared" si="20"/>
        <v>0</v>
      </c>
      <c r="AF86" s="118">
        <f t="shared" si="21"/>
        <v>0</v>
      </c>
      <c r="AG86" s="118">
        <f t="shared" si="22"/>
        <v>0</v>
      </c>
      <c r="AH86" s="118">
        <f t="shared" si="23"/>
        <v>18782.400000000001</v>
      </c>
      <c r="AI86" s="118">
        <f t="shared" si="24"/>
        <v>64396.800000000003</v>
      </c>
      <c r="AJ86" s="118">
        <f t="shared" si="25"/>
        <v>0</v>
      </c>
      <c r="AK86" s="118">
        <f t="shared" si="26"/>
        <v>0</v>
      </c>
      <c r="AL86" s="119"/>
      <c r="AM86" s="119"/>
      <c r="AN86" s="120"/>
      <c r="AO86" s="121">
        <f t="shared" si="17"/>
        <v>83179.200000000012</v>
      </c>
      <c r="AP86" s="121"/>
      <c r="AQ86" s="121">
        <f t="shared" si="27"/>
        <v>12476.88</v>
      </c>
      <c r="AR86" s="121"/>
      <c r="AS86" s="122">
        <f t="shared" si="28"/>
        <v>160.96</v>
      </c>
      <c r="AT86" s="122"/>
      <c r="AU86" s="122">
        <f t="shared" si="29"/>
        <v>95817.04</v>
      </c>
      <c r="AV86" s="121">
        <f t="shared" si="31"/>
        <v>287451.12</v>
      </c>
      <c r="AW86" s="122"/>
      <c r="AX86" s="122"/>
      <c r="AY86" s="123"/>
      <c r="AZ86" s="123"/>
      <c r="BA86" s="107">
        <v>1</v>
      </c>
      <c r="BB86" s="124"/>
      <c r="BC86" s="124"/>
      <c r="BD86" s="156"/>
      <c r="BE86" s="157"/>
      <c r="BF86" s="157"/>
      <c r="BG86" s="126">
        <v>0.67220000000000002</v>
      </c>
      <c r="BH86" s="159">
        <f t="shared" si="30"/>
        <v>64408.21</v>
      </c>
      <c r="BI86" s="121">
        <f t="shared" si="32"/>
        <v>193224.63</v>
      </c>
      <c r="BJ86" s="159"/>
      <c r="BK86" s="159"/>
    </row>
    <row r="87" spans="1:63" s="127" customFormat="1" ht="22.5" x14ac:dyDescent="0.25">
      <c r="A87" s="107" t="s">
        <v>245</v>
      </c>
      <c r="B87" s="108" t="s">
        <v>245</v>
      </c>
      <c r="C87" s="109" t="s">
        <v>121</v>
      </c>
      <c r="D87" s="109">
        <v>0</v>
      </c>
      <c r="E87" s="110"/>
      <c r="F87" s="111" t="s">
        <v>1355</v>
      </c>
      <c r="G87" s="113">
        <v>306630664</v>
      </c>
      <c r="H87" s="113"/>
      <c r="I87" s="113" t="s">
        <v>1478</v>
      </c>
      <c r="J87" s="130" t="s">
        <v>1479</v>
      </c>
      <c r="K87" s="130" t="s">
        <v>245</v>
      </c>
      <c r="L87" s="130"/>
      <c r="M87" s="107">
        <v>2050200</v>
      </c>
      <c r="N87" s="108" t="s">
        <v>1354</v>
      </c>
      <c r="O87" s="107">
        <v>2</v>
      </c>
      <c r="P87" s="114"/>
      <c r="Q87" s="115"/>
      <c r="R87" s="116">
        <v>43466</v>
      </c>
      <c r="S87" s="116">
        <v>43555</v>
      </c>
      <c r="T87" s="118"/>
      <c r="U87" s="118"/>
      <c r="V87" s="118"/>
      <c r="W87" s="118"/>
      <c r="X87" s="118"/>
      <c r="Y87" s="118"/>
      <c r="Z87" s="117">
        <v>2</v>
      </c>
      <c r="AA87" s="118"/>
      <c r="AB87" s="118"/>
      <c r="AC87" s="118">
        <f t="shared" si="18"/>
        <v>0</v>
      </c>
      <c r="AD87" s="118">
        <f t="shared" si="19"/>
        <v>0</v>
      </c>
      <c r="AE87" s="118">
        <f t="shared" si="20"/>
        <v>0</v>
      </c>
      <c r="AF87" s="118">
        <f t="shared" si="21"/>
        <v>0</v>
      </c>
      <c r="AG87" s="118">
        <f t="shared" si="22"/>
        <v>0</v>
      </c>
      <c r="AH87" s="118">
        <f t="shared" si="23"/>
        <v>0</v>
      </c>
      <c r="AI87" s="118">
        <f t="shared" si="24"/>
        <v>21465.600000000002</v>
      </c>
      <c r="AJ87" s="118">
        <f t="shared" si="25"/>
        <v>0</v>
      </c>
      <c r="AK87" s="118">
        <f t="shared" si="26"/>
        <v>0</v>
      </c>
      <c r="AL87" s="119"/>
      <c r="AM87" s="119"/>
      <c r="AN87" s="120"/>
      <c r="AO87" s="121">
        <f t="shared" si="17"/>
        <v>21465.600000000002</v>
      </c>
      <c r="AP87" s="121"/>
      <c r="AQ87" s="121">
        <f t="shared" si="27"/>
        <v>3219.84</v>
      </c>
      <c r="AR87" s="121"/>
      <c r="AS87" s="122">
        <f t="shared" si="28"/>
        <v>40.24</v>
      </c>
      <c r="AT87" s="122"/>
      <c r="AU87" s="122">
        <f t="shared" si="29"/>
        <v>24725.68</v>
      </c>
      <c r="AV87" s="121">
        <f t="shared" si="31"/>
        <v>74177.039999999994</v>
      </c>
      <c r="AW87" s="122"/>
      <c r="AX87" s="122"/>
      <c r="AY87" s="123"/>
      <c r="AZ87" s="123"/>
      <c r="BA87" s="107">
        <v>1</v>
      </c>
      <c r="BB87" s="124"/>
      <c r="BC87" s="124"/>
      <c r="BD87" s="108"/>
      <c r="BE87" s="125"/>
      <c r="BF87" s="139"/>
      <c r="BG87" s="126">
        <v>0.67220000000000002</v>
      </c>
      <c r="BH87" s="159">
        <f t="shared" si="30"/>
        <v>16620.599999999999</v>
      </c>
      <c r="BI87" s="121">
        <f t="shared" si="32"/>
        <v>49861.8</v>
      </c>
      <c r="BJ87" s="159"/>
      <c r="BK87" s="159"/>
    </row>
    <row r="88" spans="1:63" s="127" customFormat="1" ht="22.5" x14ac:dyDescent="0.25">
      <c r="A88" s="107" t="s">
        <v>101</v>
      </c>
      <c r="B88" s="108" t="s">
        <v>622</v>
      </c>
      <c r="C88" s="109" t="s">
        <v>121</v>
      </c>
      <c r="D88" s="109">
        <v>0</v>
      </c>
      <c r="E88" s="110"/>
      <c r="F88" s="111" t="s">
        <v>1351</v>
      </c>
      <c r="G88" s="140">
        <v>339333936</v>
      </c>
      <c r="H88" s="140"/>
      <c r="I88" s="110" t="s">
        <v>1480</v>
      </c>
      <c r="J88" s="108" t="s">
        <v>1481</v>
      </c>
      <c r="K88" s="108" t="s">
        <v>628</v>
      </c>
      <c r="L88" s="108" t="s">
        <v>1482</v>
      </c>
      <c r="M88" s="114">
        <v>2050200</v>
      </c>
      <c r="N88" s="108" t="s">
        <v>1354</v>
      </c>
      <c r="O88" s="107">
        <v>1</v>
      </c>
      <c r="P88" s="114"/>
      <c r="Q88" s="115"/>
      <c r="R88" s="116">
        <v>43466</v>
      </c>
      <c r="S88" s="116">
        <v>43555</v>
      </c>
      <c r="T88" s="118"/>
      <c r="U88" s="118"/>
      <c r="V88" s="118"/>
      <c r="W88" s="118"/>
      <c r="X88" s="118"/>
      <c r="Y88" s="118"/>
      <c r="Z88" s="117">
        <v>1</v>
      </c>
      <c r="AA88" s="118"/>
      <c r="AB88" s="118"/>
      <c r="AC88" s="118">
        <f t="shared" si="18"/>
        <v>0</v>
      </c>
      <c r="AD88" s="118">
        <f t="shared" si="19"/>
        <v>0</v>
      </c>
      <c r="AE88" s="118">
        <f t="shared" si="20"/>
        <v>0</v>
      </c>
      <c r="AF88" s="118">
        <f t="shared" si="21"/>
        <v>0</v>
      </c>
      <c r="AG88" s="118">
        <f t="shared" si="22"/>
        <v>0</v>
      </c>
      <c r="AH88" s="118">
        <f t="shared" si="23"/>
        <v>0</v>
      </c>
      <c r="AI88" s="118">
        <f t="shared" si="24"/>
        <v>10732.800000000001</v>
      </c>
      <c r="AJ88" s="118">
        <f t="shared" si="25"/>
        <v>0</v>
      </c>
      <c r="AK88" s="118">
        <f t="shared" si="26"/>
        <v>0</v>
      </c>
      <c r="AL88" s="119"/>
      <c r="AM88" s="119"/>
      <c r="AN88" s="120"/>
      <c r="AO88" s="121">
        <f t="shared" si="17"/>
        <v>10732.800000000001</v>
      </c>
      <c r="AP88" s="121"/>
      <c r="AQ88" s="121">
        <f t="shared" si="27"/>
        <v>1609.92</v>
      </c>
      <c r="AR88" s="121"/>
      <c r="AS88" s="122">
        <f t="shared" si="28"/>
        <v>20.12</v>
      </c>
      <c r="AT88" s="122"/>
      <c r="AU88" s="122">
        <f t="shared" si="29"/>
        <v>12362.84</v>
      </c>
      <c r="AV88" s="121">
        <f t="shared" si="31"/>
        <v>37088.519999999997</v>
      </c>
      <c r="AW88" s="122"/>
      <c r="AX88" s="122"/>
      <c r="AY88" s="123"/>
      <c r="AZ88" s="123"/>
      <c r="BA88" s="107">
        <v>1</v>
      </c>
      <c r="BB88" s="124"/>
      <c r="BC88" s="124"/>
      <c r="BD88" s="156"/>
      <c r="BE88" s="157"/>
      <c r="BF88" s="157" t="s">
        <v>330</v>
      </c>
      <c r="BG88" s="126">
        <v>0.67220000000000002</v>
      </c>
      <c r="BH88" s="159">
        <f t="shared" si="30"/>
        <v>8310.2999999999993</v>
      </c>
      <c r="BI88" s="121">
        <f t="shared" si="32"/>
        <v>24930.9</v>
      </c>
      <c r="BJ88" s="159"/>
      <c r="BK88" s="159"/>
    </row>
    <row r="89" spans="1:63" s="127" customFormat="1" ht="22.5" x14ac:dyDescent="0.25">
      <c r="A89" s="107" t="s">
        <v>101</v>
      </c>
      <c r="B89" s="136" t="s">
        <v>622</v>
      </c>
      <c r="C89" s="109" t="s">
        <v>121</v>
      </c>
      <c r="D89" s="109">
        <v>0</v>
      </c>
      <c r="E89" s="110"/>
      <c r="F89" s="111" t="s">
        <v>1355</v>
      </c>
      <c r="G89" s="110">
        <v>290329035</v>
      </c>
      <c r="H89" s="110"/>
      <c r="I89" s="110" t="s">
        <v>1483</v>
      </c>
      <c r="J89" s="108" t="s">
        <v>1484</v>
      </c>
      <c r="K89" s="108" t="s">
        <v>622</v>
      </c>
      <c r="L89" s="108"/>
      <c r="M89" s="114">
        <v>2050200</v>
      </c>
      <c r="N89" s="108" t="s">
        <v>1354</v>
      </c>
      <c r="O89" s="107">
        <v>3</v>
      </c>
      <c r="P89" s="114"/>
      <c r="Q89" s="115"/>
      <c r="R89" s="116">
        <v>43466</v>
      </c>
      <c r="S89" s="116">
        <v>43555</v>
      </c>
      <c r="T89" s="118"/>
      <c r="U89" s="118"/>
      <c r="V89" s="118"/>
      <c r="W89" s="118"/>
      <c r="X89" s="118"/>
      <c r="Y89" s="118">
        <v>3</v>
      </c>
      <c r="Z89" s="117"/>
      <c r="AA89" s="118"/>
      <c r="AB89" s="118"/>
      <c r="AC89" s="118">
        <f t="shared" si="18"/>
        <v>0</v>
      </c>
      <c r="AD89" s="118">
        <f t="shared" si="19"/>
        <v>0</v>
      </c>
      <c r="AE89" s="118">
        <f t="shared" si="20"/>
        <v>0</v>
      </c>
      <c r="AF89" s="118">
        <f t="shared" si="21"/>
        <v>0</v>
      </c>
      <c r="AG89" s="118">
        <f t="shared" si="22"/>
        <v>0</v>
      </c>
      <c r="AH89" s="118">
        <f t="shared" si="23"/>
        <v>28173.600000000002</v>
      </c>
      <c r="AI89" s="118">
        <f t="shared" si="24"/>
        <v>0</v>
      </c>
      <c r="AJ89" s="118">
        <f t="shared" si="25"/>
        <v>0</v>
      </c>
      <c r="AK89" s="118">
        <f t="shared" si="26"/>
        <v>0</v>
      </c>
      <c r="AL89" s="119"/>
      <c r="AM89" s="119"/>
      <c r="AN89" s="120"/>
      <c r="AO89" s="121">
        <f t="shared" si="17"/>
        <v>28173.600000000002</v>
      </c>
      <c r="AP89" s="121"/>
      <c r="AQ89" s="121">
        <f t="shared" si="27"/>
        <v>4226.04</v>
      </c>
      <c r="AR89" s="121"/>
      <c r="AS89" s="122">
        <f t="shared" si="28"/>
        <v>60.36</v>
      </c>
      <c r="AT89" s="122"/>
      <c r="AU89" s="122">
        <f t="shared" si="29"/>
        <v>32460</v>
      </c>
      <c r="AV89" s="121">
        <f t="shared" si="31"/>
        <v>97380</v>
      </c>
      <c r="AW89" s="122"/>
      <c r="AX89" s="122"/>
      <c r="AY89" s="123"/>
      <c r="AZ89" s="123"/>
      <c r="BA89" s="107">
        <v>1</v>
      </c>
      <c r="BB89" s="124"/>
      <c r="BC89" s="124"/>
      <c r="BD89" s="156"/>
      <c r="BE89" s="157"/>
      <c r="BF89" s="157"/>
      <c r="BG89" s="126">
        <v>0.67220000000000002</v>
      </c>
      <c r="BH89" s="159">
        <f t="shared" si="30"/>
        <v>21819.61</v>
      </c>
      <c r="BI89" s="121">
        <f t="shared" si="32"/>
        <v>65458.83</v>
      </c>
      <c r="BJ89" s="159"/>
      <c r="BK89" s="159"/>
    </row>
    <row r="90" spans="1:63" s="127" customFormat="1" ht="22.5" x14ac:dyDescent="0.25">
      <c r="A90" s="107" t="s">
        <v>101</v>
      </c>
      <c r="B90" s="136" t="s">
        <v>622</v>
      </c>
      <c r="C90" s="109" t="s">
        <v>121</v>
      </c>
      <c r="D90" s="109">
        <v>0</v>
      </c>
      <c r="E90" s="110"/>
      <c r="F90" s="111" t="s">
        <v>1355</v>
      </c>
      <c r="G90" s="140" t="s">
        <v>1485</v>
      </c>
      <c r="H90" s="140"/>
      <c r="I90" s="140" t="s">
        <v>1486</v>
      </c>
      <c r="J90" s="108" t="s">
        <v>1487</v>
      </c>
      <c r="K90" s="108" t="s">
        <v>622</v>
      </c>
      <c r="L90" s="108"/>
      <c r="M90" s="114">
        <v>2050200</v>
      </c>
      <c r="N90" s="108" t="s">
        <v>1354</v>
      </c>
      <c r="O90" s="107">
        <v>4</v>
      </c>
      <c r="P90" s="114"/>
      <c r="Q90" s="115"/>
      <c r="R90" s="116">
        <v>43466</v>
      </c>
      <c r="S90" s="116">
        <v>43555</v>
      </c>
      <c r="T90" s="118"/>
      <c r="U90" s="118"/>
      <c r="V90" s="118"/>
      <c r="W90" s="118"/>
      <c r="X90" s="118"/>
      <c r="Y90" s="211">
        <v>2</v>
      </c>
      <c r="Z90" s="206">
        <v>2</v>
      </c>
      <c r="AA90" s="118"/>
      <c r="AB90" s="118"/>
      <c r="AC90" s="118">
        <f t="shared" si="18"/>
        <v>0</v>
      </c>
      <c r="AD90" s="118">
        <f t="shared" si="19"/>
        <v>0</v>
      </c>
      <c r="AE90" s="118">
        <f t="shared" si="20"/>
        <v>0</v>
      </c>
      <c r="AF90" s="118">
        <f t="shared" si="21"/>
        <v>0</v>
      </c>
      <c r="AG90" s="118">
        <f t="shared" si="22"/>
        <v>0</v>
      </c>
      <c r="AH90" s="118">
        <f t="shared" si="23"/>
        <v>18782.400000000001</v>
      </c>
      <c r="AI90" s="118">
        <f t="shared" si="24"/>
        <v>21465.600000000002</v>
      </c>
      <c r="AJ90" s="118">
        <f t="shared" si="25"/>
        <v>0</v>
      </c>
      <c r="AK90" s="118">
        <f t="shared" si="26"/>
        <v>0</v>
      </c>
      <c r="AL90" s="119"/>
      <c r="AM90" s="119"/>
      <c r="AN90" s="120"/>
      <c r="AO90" s="121">
        <f t="shared" si="17"/>
        <v>40248</v>
      </c>
      <c r="AP90" s="121"/>
      <c r="AQ90" s="121">
        <f t="shared" si="27"/>
        <v>6037.2</v>
      </c>
      <c r="AR90" s="121"/>
      <c r="AS90" s="122">
        <f t="shared" si="28"/>
        <v>80.48</v>
      </c>
      <c r="AT90" s="122"/>
      <c r="AU90" s="122">
        <f t="shared" si="29"/>
        <v>46365.68</v>
      </c>
      <c r="AV90" s="121">
        <f t="shared" si="31"/>
        <v>139097.04</v>
      </c>
      <c r="AW90" s="122"/>
      <c r="AX90" s="122"/>
      <c r="AY90" s="123"/>
      <c r="AZ90" s="123"/>
      <c r="BA90" s="107">
        <v>1</v>
      </c>
      <c r="BB90" s="124"/>
      <c r="BC90" s="124"/>
      <c r="BD90" s="156"/>
      <c r="BE90" s="157"/>
      <c r="BF90" s="157"/>
      <c r="BG90" s="126">
        <v>0.67220000000000002</v>
      </c>
      <c r="BH90" s="159">
        <f t="shared" si="30"/>
        <v>31167.01</v>
      </c>
      <c r="BI90" s="121">
        <f t="shared" si="32"/>
        <v>93501.03</v>
      </c>
      <c r="BJ90" s="159"/>
      <c r="BK90" s="159"/>
    </row>
    <row r="91" spans="1:63" s="127" customFormat="1" ht="22.5" x14ac:dyDescent="0.25">
      <c r="A91" s="107" t="s">
        <v>101</v>
      </c>
      <c r="B91" s="136" t="s">
        <v>622</v>
      </c>
      <c r="C91" s="109" t="s">
        <v>121</v>
      </c>
      <c r="D91" s="109"/>
      <c r="E91" s="110"/>
      <c r="F91" s="111" t="s">
        <v>1355</v>
      </c>
      <c r="G91" s="140" t="s">
        <v>1485</v>
      </c>
      <c r="H91" s="140"/>
      <c r="I91" s="140" t="s">
        <v>1486</v>
      </c>
      <c r="J91" s="108" t="s">
        <v>1487</v>
      </c>
      <c r="K91" s="108" t="s">
        <v>635</v>
      </c>
      <c r="L91" s="108"/>
      <c r="M91" s="114">
        <v>2050200</v>
      </c>
      <c r="N91" s="108" t="s">
        <v>1354</v>
      </c>
      <c r="O91" s="107">
        <v>5</v>
      </c>
      <c r="P91" s="114"/>
      <c r="Q91" s="115"/>
      <c r="R91" s="116">
        <v>43466</v>
      </c>
      <c r="S91" s="116">
        <v>43555</v>
      </c>
      <c r="T91" s="118"/>
      <c r="U91" s="118"/>
      <c r="V91" s="118"/>
      <c r="W91" s="118"/>
      <c r="X91" s="118"/>
      <c r="Y91" s="211">
        <v>4</v>
      </c>
      <c r="Z91" s="206">
        <v>1</v>
      </c>
      <c r="AA91" s="118"/>
      <c r="AB91" s="118"/>
      <c r="AC91" s="118">
        <f t="shared" si="18"/>
        <v>0</v>
      </c>
      <c r="AD91" s="118">
        <f t="shared" si="19"/>
        <v>0</v>
      </c>
      <c r="AE91" s="118">
        <f t="shared" si="20"/>
        <v>0</v>
      </c>
      <c r="AF91" s="118">
        <f t="shared" si="21"/>
        <v>0</v>
      </c>
      <c r="AG91" s="118">
        <f t="shared" si="22"/>
        <v>0</v>
      </c>
      <c r="AH91" s="118">
        <f t="shared" si="23"/>
        <v>37564.800000000003</v>
      </c>
      <c r="AI91" s="118">
        <f t="shared" si="24"/>
        <v>10732.800000000001</v>
      </c>
      <c r="AJ91" s="118">
        <f t="shared" si="25"/>
        <v>0</v>
      </c>
      <c r="AK91" s="118">
        <f t="shared" si="26"/>
        <v>0</v>
      </c>
      <c r="AL91" s="119"/>
      <c r="AM91" s="119"/>
      <c r="AN91" s="120"/>
      <c r="AO91" s="121">
        <f t="shared" si="17"/>
        <v>48297.600000000006</v>
      </c>
      <c r="AP91" s="121"/>
      <c r="AQ91" s="121">
        <f t="shared" si="27"/>
        <v>7244.64</v>
      </c>
      <c r="AR91" s="121"/>
      <c r="AS91" s="122">
        <f t="shared" si="28"/>
        <v>100.60000000000001</v>
      </c>
      <c r="AT91" s="122"/>
      <c r="AU91" s="122">
        <f t="shared" si="29"/>
        <v>55642.84</v>
      </c>
      <c r="AV91" s="121">
        <f t="shared" si="31"/>
        <v>166928.51999999999</v>
      </c>
      <c r="AW91" s="122"/>
      <c r="AX91" s="122"/>
      <c r="AY91" s="123"/>
      <c r="AZ91" s="123"/>
      <c r="BA91" s="107">
        <v>1</v>
      </c>
      <c r="BB91" s="124"/>
      <c r="BC91" s="124"/>
      <c r="BD91" s="156"/>
      <c r="BE91" s="157"/>
      <c r="BF91" s="157"/>
      <c r="BG91" s="126">
        <v>0.67220000000000002</v>
      </c>
      <c r="BH91" s="159">
        <f t="shared" si="30"/>
        <v>37403.120000000003</v>
      </c>
      <c r="BI91" s="121">
        <f t="shared" si="32"/>
        <v>112209.36</v>
      </c>
      <c r="BJ91" s="159"/>
      <c r="BK91" s="159"/>
    </row>
    <row r="92" spans="1:63" s="127" customFormat="1" ht="22.5" customHeight="1" x14ac:dyDescent="0.25">
      <c r="A92" s="107" t="s">
        <v>388</v>
      </c>
      <c r="B92" s="108" t="s">
        <v>660</v>
      </c>
      <c r="C92" s="109" t="s">
        <v>121</v>
      </c>
      <c r="D92" s="109">
        <v>0</v>
      </c>
      <c r="E92" s="110"/>
      <c r="F92" s="111" t="s">
        <v>1355</v>
      </c>
      <c r="G92" s="110">
        <v>291429149</v>
      </c>
      <c r="H92" s="110"/>
      <c r="I92" s="110" t="s">
        <v>1488</v>
      </c>
      <c r="J92" s="160" t="s">
        <v>1489</v>
      </c>
      <c r="K92" s="160" t="s">
        <v>660</v>
      </c>
      <c r="L92" s="160"/>
      <c r="M92" s="114">
        <v>2050200</v>
      </c>
      <c r="N92" s="160" t="s">
        <v>1354</v>
      </c>
      <c r="O92" s="107">
        <v>4</v>
      </c>
      <c r="P92" s="114"/>
      <c r="Q92" s="115"/>
      <c r="R92" s="116">
        <v>43466</v>
      </c>
      <c r="S92" s="116">
        <v>43555</v>
      </c>
      <c r="T92" s="118"/>
      <c r="U92" s="118"/>
      <c r="V92" s="118"/>
      <c r="W92" s="118"/>
      <c r="X92" s="118"/>
      <c r="Y92" s="118"/>
      <c r="Z92" s="117">
        <v>4</v>
      </c>
      <c r="AA92" s="118"/>
      <c r="AB92" s="118"/>
      <c r="AC92" s="118">
        <f t="shared" si="18"/>
        <v>0</v>
      </c>
      <c r="AD92" s="118">
        <f t="shared" si="19"/>
        <v>0</v>
      </c>
      <c r="AE92" s="118">
        <f t="shared" si="20"/>
        <v>0</v>
      </c>
      <c r="AF92" s="118">
        <f t="shared" si="21"/>
        <v>0</v>
      </c>
      <c r="AG92" s="118">
        <f t="shared" si="22"/>
        <v>0</v>
      </c>
      <c r="AH92" s="118">
        <f t="shared" si="23"/>
        <v>0</v>
      </c>
      <c r="AI92" s="118">
        <f t="shared" si="24"/>
        <v>42931.200000000004</v>
      </c>
      <c r="AJ92" s="118">
        <f t="shared" si="25"/>
        <v>0</v>
      </c>
      <c r="AK92" s="118">
        <f t="shared" si="26"/>
        <v>0</v>
      </c>
      <c r="AL92" s="119"/>
      <c r="AM92" s="119"/>
      <c r="AN92" s="120"/>
      <c r="AO92" s="121">
        <f t="shared" si="17"/>
        <v>42931.200000000004</v>
      </c>
      <c r="AP92" s="121"/>
      <c r="AQ92" s="121">
        <f t="shared" si="27"/>
        <v>6439.68</v>
      </c>
      <c r="AR92" s="121"/>
      <c r="AS92" s="122">
        <f t="shared" si="28"/>
        <v>80.48</v>
      </c>
      <c r="AT92" s="122"/>
      <c r="AU92" s="122">
        <f t="shared" si="29"/>
        <v>49451.360000000001</v>
      </c>
      <c r="AV92" s="121">
        <f t="shared" si="31"/>
        <v>148354.07999999999</v>
      </c>
      <c r="AW92" s="122"/>
      <c r="AX92" s="122"/>
      <c r="AY92" s="123"/>
      <c r="AZ92" s="123"/>
      <c r="BA92" s="107">
        <v>1</v>
      </c>
      <c r="BB92" s="124"/>
      <c r="BC92" s="124"/>
      <c r="BD92" s="156"/>
      <c r="BE92" s="157"/>
      <c r="BF92" s="157"/>
      <c r="BG92" s="126">
        <v>0.67220000000000002</v>
      </c>
      <c r="BH92" s="159">
        <f t="shared" si="30"/>
        <v>33241.199999999997</v>
      </c>
      <c r="BI92" s="121">
        <f t="shared" si="32"/>
        <v>99723.6</v>
      </c>
      <c r="BJ92" s="159"/>
      <c r="BK92" s="159"/>
    </row>
    <row r="93" spans="1:63" s="127" customFormat="1" ht="22.5" x14ac:dyDescent="0.25">
      <c r="A93" s="107" t="s">
        <v>388</v>
      </c>
      <c r="B93" s="108" t="s">
        <v>660</v>
      </c>
      <c r="C93" s="109" t="s">
        <v>121</v>
      </c>
      <c r="D93" s="109">
        <v>0</v>
      </c>
      <c r="E93" s="110"/>
      <c r="F93" s="111" t="s">
        <v>1355</v>
      </c>
      <c r="G93" s="110">
        <v>309230926</v>
      </c>
      <c r="H93" s="110"/>
      <c r="I93" s="110" t="s">
        <v>1490</v>
      </c>
      <c r="J93" s="160" t="s">
        <v>1491</v>
      </c>
      <c r="K93" s="160" t="s">
        <v>660</v>
      </c>
      <c r="L93" s="160"/>
      <c r="M93" s="114">
        <v>2050200</v>
      </c>
      <c r="N93" s="160" t="s">
        <v>1354</v>
      </c>
      <c r="O93" s="107">
        <v>2</v>
      </c>
      <c r="P93" s="114"/>
      <c r="Q93" s="115"/>
      <c r="R93" s="116">
        <v>43466</v>
      </c>
      <c r="S93" s="116">
        <v>43555</v>
      </c>
      <c r="T93" s="118"/>
      <c r="U93" s="118"/>
      <c r="V93" s="118"/>
      <c r="W93" s="118"/>
      <c r="X93" s="118"/>
      <c r="Y93" s="118"/>
      <c r="Z93" s="117">
        <v>2</v>
      </c>
      <c r="AA93" s="118"/>
      <c r="AB93" s="118"/>
      <c r="AC93" s="118">
        <f t="shared" si="18"/>
        <v>0</v>
      </c>
      <c r="AD93" s="118">
        <f t="shared" si="19"/>
        <v>0</v>
      </c>
      <c r="AE93" s="118">
        <f t="shared" si="20"/>
        <v>0</v>
      </c>
      <c r="AF93" s="118">
        <f t="shared" si="21"/>
        <v>0</v>
      </c>
      <c r="AG93" s="118">
        <f t="shared" si="22"/>
        <v>0</v>
      </c>
      <c r="AH93" s="118">
        <f t="shared" si="23"/>
        <v>0</v>
      </c>
      <c r="AI93" s="118">
        <f t="shared" si="24"/>
        <v>21465.600000000002</v>
      </c>
      <c r="AJ93" s="118">
        <f t="shared" si="25"/>
        <v>0</v>
      </c>
      <c r="AK93" s="118">
        <f t="shared" si="26"/>
        <v>0</v>
      </c>
      <c r="AL93" s="119"/>
      <c r="AM93" s="119"/>
      <c r="AN93" s="120"/>
      <c r="AO93" s="121">
        <f t="shared" si="17"/>
        <v>21465.600000000002</v>
      </c>
      <c r="AP93" s="121"/>
      <c r="AQ93" s="121">
        <f t="shared" si="27"/>
        <v>3219.84</v>
      </c>
      <c r="AR93" s="121"/>
      <c r="AS93" s="122">
        <f t="shared" si="28"/>
        <v>40.24</v>
      </c>
      <c r="AT93" s="122"/>
      <c r="AU93" s="122">
        <f t="shared" si="29"/>
        <v>24725.68</v>
      </c>
      <c r="AV93" s="121">
        <f t="shared" si="31"/>
        <v>74177.039999999994</v>
      </c>
      <c r="AW93" s="122"/>
      <c r="AX93" s="122"/>
      <c r="AY93" s="123"/>
      <c r="AZ93" s="123"/>
      <c r="BA93" s="107">
        <v>1</v>
      </c>
      <c r="BB93" s="124"/>
      <c r="BC93" s="124"/>
      <c r="BD93" s="156"/>
      <c r="BE93" s="157"/>
      <c r="BF93" s="157"/>
      <c r="BG93" s="126">
        <v>0.67220000000000002</v>
      </c>
      <c r="BH93" s="159">
        <f t="shared" si="30"/>
        <v>16620.599999999999</v>
      </c>
      <c r="BI93" s="121">
        <f t="shared" si="32"/>
        <v>49861.8</v>
      </c>
      <c r="BJ93" s="159"/>
      <c r="BK93" s="159"/>
    </row>
    <row r="94" spans="1:63" s="127" customFormat="1" ht="22.5" x14ac:dyDescent="0.25">
      <c r="A94" s="107" t="s">
        <v>388</v>
      </c>
      <c r="B94" s="108" t="s">
        <v>660</v>
      </c>
      <c r="C94" s="109" t="s">
        <v>121</v>
      </c>
      <c r="D94" s="109">
        <v>0</v>
      </c>
      <c r="E94" s="110"/>
      <c r="F94" s="111" t="s">
        <v>1355</v>
      </c>
      <c r="G94" s="140" t="s">
        <v>1492</v>
      </c>
      <c r="H94" s="140"/>
      <c r="I94" s="110" t="s">
        <v>1493</v>
      </c>
      <c r="J94" s="108" t="s">
        <v>1494</v>
      </c>
      <c r="K94" s="108" t="s">
        <v>668</v>
      </c>
      <c r="L94" s="108"/>
      <c r="M94" s="114">
        <v>2050200</v>
      </c>
      <c r="N94" s="108" t="s">
        <v>1354</v>
      </c>
      <c r="O94" s="107">
        <v>3</v>
      </c>
      <c r="P94" s="114"/>
      <c r="Q94" s="115"/>
      <c r="R94" s="116">
        <v>43466</v>
      </c>
      <c r="S94" s="116">
        <v>43555</v>
      </c>
      <c r="T94" s="118"/>
      <c r="U94" s="118"/>
      <c r="V94" s="118"/>
      <c r="W94" s="118"/>
      <c r="X94" s="118"/>
      <c r="Y94" s="118">
        <v>2</v>
      </c>
      <c r="Z94" s="117">
        <v>1</v>
      </c>
      <c r="AA94" s="118"/>
      <c r="AB94" s="118"/>
      <c r="AC94" s="118">
        <f t="shared" si="18"/>
        <v>0</v>
      </c>
      <c r="AD94" s="118">
        <f t="shared" si="19"/>
        <v>0</v>
      </c>
      <c r="AE94" s="118">
        <f t="shared" si="20"/>
        <v>0</v>
      </c>
      <c r="AF94" s="118">
        <f t="shared" si="21"/>
        <v>0</v>
      </c>
      <c r="AG94" s="118">
        <f t="shared" si="22"/>
        <v>0</v>
      </c>
      <c r="AH94" s="118">
        <f t="shared" si="23"/>
        <v>18782.400000000001</v>
      </c>
      <c r="AI94" s="118">
        <f t="shared" si="24"/>
        <v>10732.800000000001</v>
      </c>
      <c r="AJ94" s="118">
        <f t="shared" si="25"/>
        <v>0</v>
      </c>
      <c r="AK94" s="118">
        <f t="shared" si="26"/>
        <v>0</v>
      </c>
      <c r="AL94" s="119"/>
      <c r="AM94" s="119"/>
      <c r="AN94" s="120"/>
      <c r="AO94" s="121">
        <f t="shared" si="17"/>
        <v>29515.200000000004</v>
      </c>
      <c r="AP94" s="121"/>
      <c r="AQ94" s="121">
        <f t="shared" si="27"/>
        <v>4427.28</v>
      </c>
      <c r="AR94" s="121"/>
      <c r="AS94" s="122">
        <f t="shared" si="28"/>
        <v>60.36</v>
      </c>
      <c r="AT94" s="122"/>
      <c r="AU94" s="122">
        <f t="shared" si="29"/>
        <v>34002.839999999997</v>
      </c>
      <c r="AV94" s="121">
        <f t="shared" si="31"/>
        <v>102008.52</v>
      </c>
      <c r="AW94" s="122"/>
      <c r="AX94" s="122"/>
      <c r="AY94" s="123"/>
      <c r="AZ94" s="123"/>
      <c r="BA94" s="107">
        <v>1</v>
      </c>
      <c r="BB94" s="124"/>
      <c r="BC94" s="124"/>
      <c r="BD94" s="156"/>
      <c r="BE94" s="157"/>
      <c r="BF94" s="157"/>
      <c r="BG94" s="126">
        <v>0.67220000000000002</v>
      </c>
      <c r="BH94" s="159">
        <f t="shared" si="30"/>
        <v>22856.71</v>
      </c>
      <c r="BI94" s="121">
        <f t="shared" si="32"/>
        <v>68570.13</v>
      </c>
      <c r="BJ94" s="159"/>
      <c r="BK94" s="159"/>
    </row>
    <row r="95" spans="1:63" s="127" customFormat="1" ht="33.75" x14ac:dyDescent="0.25">
      <c r="A95" s="107" t="s">
        <v>388</v>
      </c>
      <c r="B95" s="108" t="s">
        <v>660</v>
      </c>
      <c r="C95" s="109" t="s">
        <v>121</v>
      </c>
      <c r="D95" s="109">
        <v>0</v>
      </c>
      <c r="E95" s="110"/>
      <c r="F95" s="111" t="s">
        <v>1355</v>
      </c>
      <c r="G95" s="110">
        <v>324932499</v>
      </c>
      <c r="H95" s="110"/>
      <c r="I95" s="110" t="s">
        <v>1495</v>
      </c>
      <c r="J95" s="160" t="s">
        <v>1496</v>
      </c>
      <c r="K95" s="160" t="s">
        <v>660</v>
      </c>
      <c r="L95" s="160" t="s">
        <v>1497</v>
      </c>
      <c r="M95" s="114">
        <v>2050200</v>
      </c>
      <c r="N95" s="160" t="s">
        <v>1354</v>
      </c>
      <c r="O95" s="107">
        <v>2</v>
      </c>
      <c r="P95" s="114"/>
      <c r="Q95" s="115"/>
      <c r="R95" s="116">
        <v>43466</v>
      </c>
      <c r="S95" s="116">
        <v>43555</v>
      </c>
      <c r="T95" s="118"/>
      <c r="U95" s="118"/>
      <c r="V95" s="118"/>
      <c r="W95" s="118"/>
      <c r="X95" s="118"/>
      <c r="Y95" s="118"/>
      <c r="Z95" s="117">
        <v>2</v>
      </c>
      <c r="AA95" s="118"/>
      <c r="AB95" s="118"/>
      <c r="AC95" s="118">
        <f t="shared" si="18"/>
        <v>0</v>
      </c>
      <c r="AD95" s="118">
        <f t="shared" si="19"/>
        <v>0</v>
      </c>
      <c r="AE95" s="118">
        <f t="shared" si="20"/>
        <v>0</v>
      </c>
      <c r="AF95" s="118">
        <f t="shared" si="21"/>
        <v>0</v>
      </c>
      <c r="AG95" s="118">
        <f t="shared" si="22"/>
        <v>0</v>
      </c>
      <c r="AH95" s="118">
        <f t="shared" si="23"/>
        <v>0</v>
      </c>
      <c r="AI95" s="118">
        <f t="shared" si="24"/>
        <v>21465.600000000002</v>
      </c>
      <c r="AJ95" s="118">
        <f t="shared" si="25"/>
        <v>0</v>
      </c>
      <c r="AK95" s="118">
        <f t="shared" si="26"/>
        <v>0</v>
      </c>
      <c r="AL95" s="119"/>
      <c r="AM95" s="119"/>
      <c r="AN95" s="120"/>
      <c r="AO95" s="121">
        <f t="shared" si="17"/>
        <v>21465.600000000002</v>
      </c>
      <c r="AP95" s="121"/>
      <c r="AQ95" s="121">
        <f t="shared" si="27"/>
        <v>3219.84</v>
      </c>
      <c r="AR95" s="121"/>
      <c r="AS95" s="122">
        <f t="shared" si="28"/>
        <v>40.24</v>
      </c>
      <c r="AT95" s="122"/>
      <c r="AU95" s="122">
        <f t="shared" si="29"/>
        <v>24725.68</v>
      </c>
      <c r="AV95" s="121">
        <f t="shared" si="31"/>
        <v>74177.039999999994</v>
      </c>
      <c r="AW95" s="122"/>
      <c r="AX95" s="122"/>
      <c r="AY95" s="123"/>
      <c r="AZ95" s="123"/>
      <c r="BA95" s="107">
        <v>1</v>
      </c>
      <c r="BB95" s="124"/>
      <c r="BC95" s="124"/>
      <c r="BD95" s="156"/>
      <c r="BE95" s="157"/>
      <c r="BF95" s="157" t="s">
        <v>330</v>
      </c>
      <c r="BG95" s="126">
        <v>0.67220000000000002</v>
      </c>
      <c r="BH95" s="159">
        <f t="shared" si="30"/>
        <v>16620.599999999999</v>
      </c>
      <c r="BI95" s="121">
        <f t="shared" si="32"/>
        <v>49861.8</v>
      </c>
      <c r="BJ95" s="159"/>
      <c r="BK95" s="159"/>
    </row>
    <row r="96" spans="1:63" s="127" customFormat="1" ht="22.5" customHeight="1" x14ac:dyDescent="0.25">
      <c r="A96" s="107" t="s">
        <v>388</v>
      </c>
      <c r="B96" s="108" t="s">
        <v>660</v>
      </c>
      <c r="C96" s="109" t="s">
        <v>121</v>
      </c>
      <c r="D96" s="109">
        <v>0</v>
      </c>
      <c r="E96" s="110"/>
      <c r="F96" s="111" t="s">
        <v>1355</v>
      </c>
      <c r="G96" s="140" t="s">
        <v>1498</v>
      </c>
      <c r="H96" s="140"/>
      <c r="I96" s="110" t="s">
        <v>1499</v>
      </c>
      <c r="J96" s="108" t="s">
        <v>1500</v>
      </c>
      <c r="K96" s="108" t="s">
        <v>660</v>
      </c>
      <c r="L96" s="108" t="s">
        <v>1501</v>
      </c>
      <c r="M96" s="114">
        <v>2050200</v>
      </c>
      <c r="N96" s="108" t="s">
        <v>1354</v>
      </c>
      <c r="O96" s="107">
        <v>2</v>
      </c>
      <c r="P96" s="114"/>
      <c r="Q96" s="115"/>
      <c r="R96" s="116">
        <v>43466</v>
      </c>
      <c r="S96" s="116">
        <v>43555</v>
      </c>
      <c r="T96" s="118"/>
      <c r="U96" s="118"/>
      <c r="V96" s="118"/>
      <c r="W96" s="118"/>
      <c r="X96" s="118"/>
      <c r="Y96" s="118"/>
      <c r="Z96" s="117">
        <v>2</v>
      </c>
      <c r="AA96" s="118"/>
      <c r="AB96" s="118"/>
      <c r="AC96" s="118">
        <f t="shared" si="18"/>
        <v>0</v>
      </c>
      <c r="AD96" s="118">
        <f t="shared" si="19"/>
        <v>0</v>
      </c>
      <c r="AE96" s="118">
        <f t="shared" si="20"/>
        <v>0</v>
      </c>
      <c r="AF96" s="118">
        <f t="shared" si="21"/>
        <v>0</v>
      </c>
      <c r="AG96" s="118">
        <f t="shared" si="22"/>
        <v>0</v>
      </c>
      <c r="AH96" s="118">
        <f t="shared" si="23"/>
        <v>0</v>
      </c>
      <c r="AI96" s="118">
        <f t="shared" si="24"/>
        <v>21465.600000000002</v>
      </c>
      <c r="AJ96" s="118">
        <f t="shared" si="25"/>
        <v>0</v>
      </c>
      <c r="AK96" s="118">
        <f t="shared" si="26"/>
        <v>0</v>
      </c>
      <c r="AL96" s="119"/>
      <c r="AM96" s="119"/>
      <c r="AN96" s="120"/>
      <c r="AO96" s="121">
        <f t="shared" si="17"/>
        <v>21465.600000000002</v>
      </c>
      <c r="AP96" s="121"/>
      <c r="AQ96" s="121">
        <f t="shared" si="27"/>
        <v>3219.84</v>
      </c>
      <c r="AR96" s="121"/>
      <c r="AS96" s="122">
        <f t="shared" si="28"/>
        <v>40.24</v>
      </c>
      <c r="AT96" s="122"/>
      <c r="AU96" s="122">
        <f t="shared" si="29"/>
        <v>24725.68</v>
      </c>
      <c r="AV96" s="121">
        <f t="shared" si="31"/>
        <v>74177.039999999994</v>
      </c>
      <c r="AW96" s="122"/>
      <c r="AX96" s="122"/>
      <c r="AY96" s="123"/>
      <c r="AZ96" s="123"/>
      <c r="BA96" s="107">
        <v>1</v>
      </c>
      <c r="BB96" s="124"/>
      <c r="BC96" s="124"/>
      <c r="BD96" s="156"/>
      <c r="BE96" s="157"/>
      <c r="BF96" s="157" t="s">
        <v>330</v>
      </c>
      <c r="BG96" s="126">
        <v>0.67220000000000002</v>
      </c>
      <c r="BH96" s="159">
        <f t="shared" si="30"/>
        <v>16620.599999999999</v>
      </c>
      <c r="BI96" s="121">
        <f t="shared" si="32"/>
        <v>49861.8</v>
      </c>
      <c r="BJ96" s="159"/>
      <c r="BK96" s="159"/>
    </row>
    <row r="97" spans="1:63" s="127" customFormat="1" ht="22.5" x14ac:dyDescent="0.25">
      <c r="A97" s="107" t="s">
        <v>161</v>
      </c>
      <c r="B97" s="136" t="s">
        <v>161</v>
      </c>
      <c r="C97" s="109" t="s">
        <v>121</v>
      </c>
      <c r="D97" s="109">
        <v>0</v>
      </c>
      <c r="E97" s="112"/>
      <c r="F97" s="111" t="s">
        <v>1351</v>
      </c>
      <c r="G97" s="110" t="s">
        <v>1502</v>
      </c>
      <c r="H97" s="110"/>
      <c r="I97" s="113" t="s">
        <v>1503</v>
      </c>
      <c r="J97" s="108" t="s">
        <v>1504</v>
      </c>
      <c r="K97" s="108" t="s">
        <v>705</v>
      </c>
      <c r="L97" s="108"/>
      <c r="M97" s="107">
        <v>2050200</v>
      </c>
      <c r="N97" s="138" t="s">
        <v>1354</v>
      </c>
      <c r="O97" s="107">
        <v>2</v>
      </c>
      <c r="P97" s="209"/>
      <c r="Q97" s="115"/>
      <c r="R97" s="116">
        <v>43466</v>
      </c>
      <c r="S97" s="116">
        <v>43555</v>
      </c>
      <c r="T97" s="118"/>
      <c r="U97" s="118"/>
      <c r="V97" s="118"/>
      <c r="W97" s="118"/>
      <c r="X97" s="118"/>
      <c r="Y97" s="118"/>
      <c r="Z97" s="117">
        <v>2</v>
      </c>
      <c r="AA97" s="118"/>
      <c r="AB97" s="118"/>
      <c r="AC97" s="118">
        <f t="shared" si="18"/>
        <v>0</v>
      </c>
      <c r="AD97" s="118">
        <f t="shared" si="19"/>
        <v>0</v>
      </c>
      <c r="AE97" s="118">
        <f t="shared" si="20"/>
        <v>0</v>
      </c>
      <c r="AF97" s="118">
        <f t="shared" si="21"/>
        <v>0</v>
      </c>
      <c r="AG97" s="118">
        <f t="shared" si="22"/>
        <v>0</v>
      </c>
      <c r="AH97" s="118">
        <f t="shared" si="23"/>
        <v>0</v>
      </c>
      <c r="AI97" s="118">
        <f t="shared" si="24"/>
        <v>21465.600000000002</v>
      </c>
      <c r="AJ97" s="118">
        <f t="shared" si="25"/>
        <v>0</v>
      </c>
      <c r="AK97" s="118">
        <f t="shared" si="26"/>
        <v>0</v>
      </c>
      <c r="AL97" s="119"/>
      <c r="AM97" s="119"/>
      <c r="AN97" s="120"/>
      <c r="AO97" s="121">
        <f t="shared" si="17"/>
        <v>21465.600000000002</v>
      </c>
      <c r="AP97" s="121"/>
      <c r="AQ97" s="121">
        <f t="shared" si="27"/>
        <v>3219.84</v>
      </c>
      <c r="AR97" s="121"/>
      <c r="AS97" s="122">
        <f t="shared" si="28"/>
        <v>40.24</v>
      </c>
      <c r="AT97" s="122"/>
      <c r="AU97" s="122">
        <f t="shared" si="29"/>
        <v>24725.68</v>
      </c>
      <c r="AV97" s="121">
        <f t="shared" si="31"/>
        <v>74177.039999999994</v>
      </c>
      <c r="AW97" s="122"/>
      <c r="AX97" s="122"/>
      <c r="AY97" s="123"/>
      <c r="AZ97" s="123"/>
      <c r="BA97" s="107">
        <v>1</v>
      </c>
      <c r="BB97" s="124"/>
      <c r="BC97" s="124"/>
      <c r="BD97" s="108"/>
      <c r="BE97" s="125"/>
      <c r="BF97" s="125"/>
      <c r="BG97" s="126">
        <v>0.67220000000000002</v>
      </c>
      <c r="BH97" s="159">
        <f t="shared" si="30"/>
        <v>16620.599999999999</v>
      </c>
      <c r="BI97" s="121">
        <f t="shared" si="32"/>
        <v>49861.8</v>
      </c>
      <c r="BJ97" s="159"/>
      <c r="BK97" s="159"/>
    </row>
    <row r="98" spans="1:63" s="127" customFormat="1" ht="33.75" x14ac:dyDescent="0.25">
      <c r="A98" s="107" t="s">
        <v>161</v>
      </c>
      <c r="B98" s="136" t="s">
        <v>161</v>
      </c>
      <c r="C98" s="109" t="s">
        <v>121</v>
      </c>
      <c r="D98" s="109">
        <v>0</v>
      </c>
      <c r="E98" s="112"/>
      <c r="F98" s="111" t="s">
        <v>1351</v>
      </c>
      <c r="G98" s="113" t="s">
        <v>1505</v>
      </c>
      <c r="H98" s="113"/>
      <c r="I98" s="113" t="s">
        <v>1506</v>
      </c>
      <c r="J98" s="108" t="s">
        <v>1507</v>
      </c>
      <c r="K98" s="108" t="s">
        <v>689</v>
      </c>
      <c r="L98" s="108"/>
      <c r="M98" s="107">
        <v>2050200</v>
      </c>
      <c r="N98" s="138" t="s">
        <v>1354</v>
      </c>
      <c r="O98" s="107">
        <v>2</v>
      </c>
      <c r="P98" s="209"/>
      <c r="Q98" s="115"/>
      <c r="R98" s="116">
        <v>43466</v>
      </c>
      <c r="S98" s="116">
        <v>43555</v>
      </c>
      <c r="T98" s="118"/>
      <c r="U98" s="118"/>
      <c r="V98" s="118"/>
      <c r="W98" s="118"/>
      <c r="X98" s="118"/>
      <c r="Y98" s="118"/>
      <c r="Z98" s="117">
        <v>2</v>
      </c>
      <c r="AA98" s="118"/>
      <c r="AB98" s="118"/>
      <c r="AC98" s="118">
        <f t="shared" si="18"/>
        <v>0</v>
      </c>
      <c r="AD98" s="118">
        <f t="shared" si="19"/>
        <v>0</v>
      </c>
      <c r="AE98" s="118">
        <f t="shared" si="20"/>
        <v>0</v>
      </c>
      <c r="AF98" s="118">
        <f t="shared" si="21"/>
        <v>0</v>
      </c>
      <c r="AG98" s="118">
        <f t="shared" si="22"/>
        <v>0</v>
      </c>
      <c r="AH98" s="118">
        <f t="shared" si="23"/>
        <v>0</v>
      </c>
      <c r="AI98" s="118">
        <f t="shared" si="24"/>
        <v>21465.600000000002</v>
      </c>
      <c r="AJ98" s="118">
        <f t="shared" si="25"/>
        <v>0</v>
      </c>
      <c r="AK98" s="118">
        <f t="shared" si="26"/>
        <v>0</v>
      </c>
      <c r="AL98" s="119"/>
      <c r="AM98" s="119"/>
      <c r="AN98" s="120"/>
      <c r="AO98" s="121">
        <f t="shared" si="17"/>
        <v>21465.600000000002</v>
      </c>
      <c r="AP98" s="121"/>
      <c r="AQ98" s="121">
        <f t="shared" si="27"/>
        <v>3219.84</v>
      </c>
      <c r="AR98" s="121"/>
      <c r="AS98" s="122">
        <f t="shared" si="28"/>
        <v>40.24</v>
      </c>
      <c r="AT98" s="122"/>
      <c r="AU98" s="122">
        <f t="shared" si="29"/>
        <v>24725.68</v>
      </c>
      <c r="AV98" s="121">
        <f t="shared" si="31"/>
        <v>74177.039999999994</v>
      </c>
      <c r="AW98" s="122"/>
      <c r="AX98" s="122"/>
      <c r="AY98" s="123"/>
      <c r="AZ98" s="123"/>
      <c r="BA98" s="107">
        <v>1</v>
      </c>
      <c r="BB98" s="124"/>
      <c r="BC98" s="124"/>
      <c r="BD98" s="108"/>
      <c r="BE98" s="125"/>
      <c r="BF98" s="125"/>
      <c r="BG98" s="126">
        <v>0.67220000000000002</v>
      </c>
      <c r="BH98" s="159">
        <f t="shared" si="30"/>
        <v>16620.599999999999</v>
      </c>
      <c r="BI98" s="121">
        <f t="shared" si="32"/>
        <v>49861.8</v>
      </c>
      <c r="BJ98" s="159"/>
      <c r="BK98" s="159"/>
    </row>
    <row r="99" spans="1:63" s="127" customFormat="1" ht="22.5" x14ac:dyDescent="0.25">
      <c r="A99" s="107" t="s">
        <v>161</v>
      </c>
      <c r="B99" s="136" t="s">
        <v>161</v>
      </c>
      <c r="C99" s="109" t="s">
        <v>121</v>
      </c>
      <c r="D99" s="109">
        <v>0</v>
      </c>
      <c r="E99" s="112"/>
      <c r="F99" s="111" t="s">
        <v>1351</v>
      </c>
      <c r="G99" s="110" t="s">
        <v>1508</v>
      </c>
      <c r="H99" s="110"/>
      <c r="I99" s="113" t="s">
        <v>1509</v>
      </c>
      <c r="J99" s="212" t="s">
        <v>1510</v>
      </c>
      <c r="K99" s="212" t="s">
        <v>1511</v>
      </c>
      <c r="L99" s="212"/>
      <c r="M99" s="107">
        <v>2050200</v>
      </c>
      <c r="N99" s="138" t="s">
        <v>1354</v>
      </c>
      <c r="O99" s="107">
        <v>1</v>
      </c>
      <c r="P99" s="209"/>
      <c r="Q99" s="115"/>
      <c r="R99" s="116">
        <v>43466</v>
      </c>
      <c r="S99" s="116">
        <v>43555</v>
      </c>
      <c r="T99" s="118"/>
      <c r="U99" s="118"/>
      <c r="V99" s="118"/>
      <c r="W99" s="118"/>
      <c r="X99" s="118"/>
      <c r="Y99" s="118"/>
      <c r="Z99" s="117">
        <v>1</v>
      </c>
      <c r="AA99" s="118"/>
      <c r="AB99" s="118"/>
      <c r="AC99" s="118">
        <f t="shared" si="18"/>
        <v>0</v>
      </c>
      <c r="AD99" s="118">
        <f t="shared" si="19"/>
        <v>0</v>
      </c>
      <c r="AE99" s="118">
        <f t="shared" si="20"/>
        <v>0</v>
      </c>
      <c r="AF99" s="118">
        <f t="shared" si="21"/>
        <v>0</v>
      </c>
      <c r="AG99" s="118">
        <f t="shared" si="22"/>
        <v>0</v>
      </c>
      <c r="AH99" s="118">
        <f t="shared" si="23"/>
        <v>0</v>
      </c>
      <c r="AI99" s="118">
        <f t="shared" si="24"/>
        <v>10732.800000000001</v>
      </c>
      <c r="AJ99" s="118">
        <f t="shared" si="25"/>
        <v>0</v>
      </c>
      <c r="AK99" s="118">
        <f t="shared" si="26"/>
        <v>0</v>
      </c>
      <c r="AL99" s="119"/>
      <c r="AM99" s="119"/>
      <c r="AN99" s="120"/>
      <c r="AO99" s="121">
        <f t="shared" si="17"/>
        <v>10732.800000000001</v>
      </c>
      <c r="AP99" s="121"/>
      <c r="AQ99" s="121">
        <f t="shared" si="27"/>
        <v>1609.92</v>
      </c>
      <c r="AR99" s="121"/>
      <c r="AS99" s="122">
        <f t="shared" si="28"/>
        <v>20.12</v>
      </c>
      <c r="AT99" s="122"/>
      <c r="AU99" s="122">
        <f t="shared" si="29"/>
        <v>12362.84</v>
      </c>
      <c r="AV99" s="121">
        <f t="shared" si="31"/>
        <v>37088.519999999997</v>
      </c>
      <c r="AW99" s="122"/>
      <c r="AX99" s="122"/>
      <c r="AY99" s="123"/>
      <c r="AZ99" s="123"/>
      <c r="BA99" s="107">
        <v>1</v>
      </c>
      <c r="BB99" s="124"/>
      <c r="BC99" s="124"/>
      <c r="BD99" s="108"/>
      <c r="BE99" s="125"/>
      <c r="BF99" s="125"/>
      <c r="BG99" s="126">
        <v>0.67220000000000002</v>
      </c>
      <c r="BH99" s="159">
        <f t="shared" si="30"/>
        <v>8310.2999999999993</v>
      </c>
      <c r="BI99" s="121">
        <f t="shared" si="32"/>
        <v>24930.9</v>
      </c>
      <c r="BJ99" s="159"/>
      <c r="BK99" s="159"/>
    </row>
    <row r="100" spans="1:63" s="127" customFormat="1" ht="22.5" x14ac:dyDescent="0.25">
      <c r="A100" s="107" t="s">
        <v>161</v>
      </c>
      <c r="B100" s="136" t="s">
        <v>161</v>
      </c>
      <c r="C100" s="109" t="s">
        <v>121</v>
      </c>
      <c r="D100" s="109">
        <v>0</v>
      </c>
      <c r="E100" s="112"/>
      <c r="F100" s="137" t="s">
        <v>1355</v>
      </c>
      <c r="G100" s="110">
        <v>377737771</v>
      </c>
      <c r="H100" s="110"/>
      <c r="I100" s="110" t="s">
        <v>1512</v>
      </c>
      <c r="J100" s="108" t="s">
        <v>1513</v>
      </c>
      <c r="K100" s="108" t="s">
        <v>1511</v>
      </c>
      <c r="L100" s="108"/>
      <c r="M100" s="114">
        <v>2050200</v>
      </c>
      <c r="N100" s="138" t="s">
        <v>1354</v>
      </c>
      <c r="O100" s="107">
        <v>1</v>
      </c>
      <c r="P100" s="114"/>
      <c r="Q100" s="115"/>
      <c r="R100" s="116">
        <v>43466</v>
      </c>
      <c r="S100" s="116">
        <v>43555</v>
      </c>
      <c r="T100" s="118"/>
      <c r="U100" s="118"/>
      <c r="V100" s="118"/>
      <c r="W100" s="118"/>
      <c r="X100" s="118"/>
      <c r="Y100" s="118"/>
      <c r="Z100" s="117">
        <v>1</v>
      </c>
      <c r="AA100" s="118"/>
      <c r="AB100" s="118"/>
      <c r="AC100" s="118">
        <f t="shared" si="18"/>
        <v>0</v>
      </c>
      <c r="AD100" s="118">
        <f t="shared" si="19"/>
        <v>0</v>
      </c>
      <c r="AE100" s="118">
        <f t="shared" si="20"/>
        <v>0</v>
      </c>
      <c r="AF100" s="118">
        <f t="shared" si="21"/>
        <v>0</v>
      </c>
      <c r="AG100" s="118">
        <f t="shared" si="22"/>
        <v>0</v>
      </c>
      <c r="AH100" s="118">
        <f t="shared" si="23"/>
        <v>0</v>
      </c>
      <c r="AI100" s="118">
        <f t="shared" si="24"/>
        <v>10732.800000000001</v>
      </c>
      <c r="AJ100" s="118">
        <f t="shared" si="25"/>
        <v>0</v>
      </c>
      <c r="AK100" s="118">
        <f t="shared" si="26"/>
        <v>0</v>
      </c>
      <c r="AL100" s="119"/>
      <c r="AM100" s="119"/>
      <c r="AN100" s="120"/>
      <c r="AO100" s="121">
        <f t="shared" si="17"/>
        <v>10732.800000000001</v>
      </c>
      <c r="AP100" s="121"/>
      <c r="AQ100" s="121">
        <f t="shared" si="27"/>
        <v>1609.92</v>
      </c>
      <c r="AR100" s="121"/>
      <c r="AS100" s="122">
        <f t="shared" si="28"/>
        <v>20.12</v>
      </c>
      <c r="AT100" s="122"/>
      <c r="AU100" s="122">
        <f t="shared" si="29"/>
        <v>12362.84</v>
      </c>
      <c r="AV100" s="121">
        <f t="shared" si="31"/>
        <v>37088.519999999997</v>
      </c>
      <c r="AW100" s="122"/>
      <c r="AX100" s="122"/>
      <c r="AY100" s="123"/>
      <c r="AZ100" s="123"/>
      <c r="BA100" s="107">
        <v>1</v>
      </c>
      <c r="BB100" s="124"/>
      <c r="BC100" s="124"/>
      <c r="BD100" s="156"/>
      <c r="BE100" s="157"/>
      <c r="BF100" s="157"/>
      <c r="BG100" s="126">
        <v>0.67220000000000002</v>
      </c>
      <c r="BH100" s="159">
        <f t="shared" si="30"/>
        <v>8310.2999999999993</v>
      </c>
      <c r="BI100" s="121">
        <f t="shared" si="32"/>
        <v>24930.9</v>
      </c>
      <c r="BJ100" s="159"/>
      <c r="BK100" s="159"/>
    </row>
    <row r="101" spans="1:63" s="127" customFormat="1" ht="22.5" x14ac:dyDescent="0.25">
      <c r="A101" s="107" t="s">
        <v>161</v>
      </c>
      <c r="B101" s="136" t="s">
        <v>161</v>
      </c>
      <c r="C101" s="109" t="s">
        <v>121</v>
      </c>
      <c r="D101" s="109"/>
      <c r="E101" s="112"/>
      <c r="F101" s="137" t="s">
        <v>1355</v>
      </c>
      <c r="G101" s="110">
        <v>377737771</v>
      </c>
      <c r="H101" s="110"/>
      <c r="I101" s="110" t="s">
        <v>1512</v>
      </c>
      <c r="J101" s="108" t="s">
        <v>1513</v>
      </c>
      <c r="K101" s="108" t="s">
        <v>161</v>
      </c>
      <c r="L101" s="108"/>
      <c r="M101" s="114">
        <v>2050200</v>
      </c>
      <c r="N101" s="138" t="s">
        <v>1354</v>
      </c>
      <c r="O101" s="107">
        <v>1</v>
      </c>
      <c r="P101" s="114"/>
      <c r="Q101" s="115"/>
      <c r="R101" s="116">
        <v>43466</v>
      </c>
      <c r="S101" s="116">
        <v>43555</v>
      </c>
      <c r="T101" s="118"/>
      <c r="U101" s="118"/>
      <c r="V101" s="118"/>
      <c r="W101" s="118"/>
      <c r="X101" s="118"/>
      <c r="Y101" s="118"/>
      <c r="Z101" s="117">
        <v>1</v>
      </c>
      <c r="AA101" s="118"/>
      <c r="AB101" s="118"/>
      <c r="AC101" s="118">
        <f t="shared" si="18"/>
        <v>0</v>
      </c>
      <c r="AD101" s="118">
        <f t="shared" si="19"/>
        <v>0</v>
      </c>
      <c r="AE101" s="118">
        <f t="shared" si="20"/>
        <v>0</v>
      </c>
      <c r="AF101" s="118">
        <f t="shared" si="21"/>
        <v>0</v>
      </c>
      <c r="AG101" s="118">
        <f t="shared" si="22"/>
        <v>0</v>
      </c>
      <c r="AH101" s="118">
        <f t="shared" si="23"/>
        <v>0</v>
      </c>
      <c r="AI101" s="118">
        <f t="shared" si="24"/>
        <v>10732.800000000001</v>
      </c>
      <c r="AJ101" s="118">
        <f t="shared" si="25"/>
        <v>0</v>
      </c>
      <c r="AK101" s="118">
        <f t="shared" si="26"/>
        <v>0</v>
      </c>
      <c r="AL101" s="119"/>
      <c r="AM101" s="119"/>
      <c r="AN101" s="120"/>
      <c r="AO101" s="121">
        <f t="shared" si="17"/>
        <v>10732.800000000001</v>
      </c>
      <c r="AP101" s="121"/>
      <c r="AQ101" s="121">
        <f t="shared" si="27"/>
        <v>1609.92</v>
      </c>
      <c r="AR101" s="121"/>
      <c r="AS101" s="122">
        <f t="shared" si="28"/>
        <v>20.12</v>
      </c>
      <c r="AT101" s="122"/>
      <c r="AU101" s="122">
        <f t="shared" si="29"/>
        <v>12362.84</v>
      </c>
      <c r="AV101" s="121">
        <f t="shared" si="31"/>
        <v>37088.519999999997</v>
      </c>
      <c r="AW101" s="122"/>
      <c r="AX101" s="122"/>
      <c r="AY101" s="123"/>
      <c r="AZ101" s="123"/>
      <c r="BA101" s="107">
        <v>1</v>
      </c>
      <c r="BB101" s="124"/>
      <c r="BC101" s="124"/>
      <c r="BD101" s="156"/>
      <c r="BE101" s="157"/>
      <c r="BF101" s="157"/>
      <c r="BG101" s="126">
        <v>0.67220000000000002</v>
      </c>
      <c r="BH101" s="159">
        <f t="shared" si="30"/>
        <v>8310.2999999999993</v>
      </c>
      <c r="BI101" s="121">
        <f t="shared" si="32"/>
        <v>24930.9</v>
      </c>
      <c r="BJ101" s="159"/>
      <c r="BK101" s="159"/>
    </row>
    <row r="102" spans="1:63" s="127" customFormat="1" ht="22.5" x14ac:dyDescent="0.25">
      <c r="A102" s="107" t="s">
        <v>161</v>
      </c>
      <c r="B102" s="136" t="s">
        <v>161</v>
      </c>
      <c r="C102" s="109" t="s">
        <v>121</v>
      </c>
      <c r="D102" s="109"/>
      <c r="E102" s="112"/>
      <c r="F102" s="137" t="s">
        <v>1355</v>
      </c>
      <c r="G102" s="110">
        <v>377737771</v>
      </c>
      <c r="H102" s="110"/>
      <c r="I102" s="110" t="s">
        <v>1512</v>
      </c>
      <c r="J102" s="108" t="s">
        <v>1513</v>
      </c>
      <c r="K102" s="108" t="s">
        <v>710</v>
      </c>
      <c r="L102" s="108"/>
      <c r="M102" s="114">
        <v>2050200</v>
      </c>
      <c r="N102" s="138" t="s">
        <v>1354</v>
      </c>
      <c r="O102" s="213">
        <v>1</v>
      </c>
      <c r="P102" s="114"/>
      <c r="Q102" s="115"/>
      <c r="R102" s="116">
        <v>43466</v>
      </c>
      <c r="S102" s="116">
        <v>43555</v>
      </c>
      <c r="T102" s="118"/>
      <c r="U102" s="118"/>
      <c r="V102" s="118"/>
      <c r="W102" s="118"/>
      <c r="X102" s="118"/>
      <c r="Y102" s="118">
        <v>1</v>
      </c>
      <c r="Z102" s="117"/>
      <c r="AA102" s="118"/>
      <c r="AB102" s="118"/>
      <c r="AC102" s="118">
        <f t="shared" si="18"/>
        <v>0</v>
      </c>
      <c r="AD102" s="118">
        <f t="shared" si="19"/>
        <v>0</v>
      </c>
      <c r="AE102" s="118">
        <f t="shared" si="20"/>
        <v>0</v>
      </c>
      <c r="AF102" s="118">
        <f t="shared" si="21"/>
        <v>0</v>
      </c>
      <c r="AG102" s="118">
        <f t="shared" si="22"/>
        <v>0</v>
      </c>
      <c r="AH102" s="118">
        <f t="shared" si="23"/>
        <v>9391.2000000000007</v>
      </c>
      <c r="AI102" s="118">
        <f t="shared" si="24"/>
        <v>0</v>
      </c>
      <c r="AJ102" s="118">
        <f t="shared" si="25"/>
        <v>0</v>
      </c>
      <c r="AK102" s="118">
        <f t="shared" si="26"/>
        <v>0</v>
      </c>
      <c r="AL102" s="119"/>
      <c r="AM102" s="119"/>
      <c r="AN102" s="120"/>
      <c r="AO102" s="121">
        <f t="shared" si="17"/>
        <v>9391.2000000000007</v>
      </c>
      <c r="AP102" s="121"/>
      <c r="AQ102" s="121">
        <f t="shared" si="27"/>
        <v>1408.68</v>
      </c>
      <c r="AR102" s="121"/>
      <c r="AS102" s="122">
        <f t="shared" si="28"/>
        <v>20.12</v>
      </c>
      <c r="AT102" s="122"/>
      <c r="AU102" s="122">
        <f t="shared" si="29"/>
        <v>10820</v>
      </c>
      <c r="AV102" s="121">
        <f t="shared" si="31"/>
        <v>32460</v>
      </c>
      <c r="AW102" s="122"/>
      <c r="AX102" s="122"/>
      <c r="AY102" s="123"/>
      <c r="AZ102" s="123"/>
      <c r="BA102" s="107">
        <v>1</v>
      </c>
      <c r="BB102" s="124"/>
      <c r="BC102" s="124"/>
      <c r="BD102" s="156"/>
      <c r="BE102" s="157"/>
      <c r="BF102" s="157"/>
      <c r="BG102" s="126">
        <v>0.67220000000000002</v>
      </c>
      <c r="BH102" s="159">
        <f t="shared" si="30"/>
        <v>7273.2</v>
      </c>
      <c r="BI102" s="121">
        <f t="shared" si="32"/>
        <v>21819.599999999999</v>
      </c>
      <c r="BJ102" s="159"/>
      <c r="BK102" s="159"/>
    </row>
    <row r="103" spans="1:63" s="127" customFormat="1" ht="22.5" x14ac:dyDescent="0.25">
      <c r="A103" s="107" t="s">
        <v>161</v>
      </c>
      <c r="B103" s="136" t="s">
        <v>161</v>
      </c>
      <c r="C103" s="109" t="s">
        <v>121</v>
      </c>
      <c r="D103" s="109">
        <v>0</v>
      </c>
      <c r="E103" s="112"/>
      <c r="F103" s="137" t="s">
        <v>1355</v>
      </c>
      <c r="G103" s="110">
        <v>327632763</v>
      </c>
      <c r="H103" s="110"/>
      <c r="I103" s="110" t="s">
        <v>1514</v>
      </c>
      <c r="J103" s="164" t="s">
        <v>1515</v>
      </c>
      <c r="K103" s="164" t="s">
        <v>161</v>
      </c>
      <c r="L103" s="164"/>
      <c r="M103" s="114">
        <v>2050200</v>
      </c>
      <c r="N103" s="138" t="s">
        <v>1354</v>
      </c>
      <c r="O103" s="107">
        <v>1</v>
      </c>
      <c r="P103" s="114"/>
      <c r="Q103" s="115"/>
      <c r="R103" s="116">
        <v>43466</v>
      </c>
      <c r="S103" s="116">
        <v>43555</v>
      </c>
      <c r="T103" s="118"/>
      <c r="U103" s="118"/>
      <c r="V103" s="118"/>
      <c r="W103" s="118"/>
      <c r="X103" s="118"/>
      <c r="Y103" s="118"/>
      <c r="Z103" s="117">
        <v>1</v>
      </c>
      <c r="AA103" s="118"/>
      <c r="AB103" s="118"/>
      <c r="AC103" s="118">
        <f t="shared" si="18"/>
        <v>0</v>
      </c>
      <c r="AD103" s="118">
        <f t="shared" si="19"/>
        <v>0</v>
      </c>
      <c r="AE103" s="118">
        <f t="shared" si="20"/>
        <v>0</v>
      </c>
      <c r="AF103" s="118">
        <f t="shared" si="21"/>
        <v>0</v>
      </c>
      <c r="AG103" s="118">
        <f t="shared" si="22"/>
        <v>0</v>
      </c>
      <c r="AH103" s="118">
        <f t="shared" si="23"/>
        <v>0</v>
      </c>
      <c r="AI103" s="118">
        <f t="shared" si="24"/>
        <v>10732.800000000001</v>
      </c>
      <c r="AJ103" s="118">
        <f t="shared" si="25"/>
        <v>0</v>
      </c>
      <c r="AK103" s="118">
        <f t="shared" si="26"/>
        <v>0</v>
      </c>
      <c r="AL103" s="119"/>
      <c r="AM103" s="119"/>
      <c r="AN103" s="120"/>
      <c r="AO103" s="121">
        <f t="shared" si="17"/>
        <v>10732.800000000001</v>
      </c>
      <c r="AP103" s="121"/>
      <c r="AQ103" s="121">
        <f t="shared" si="27"/>
        <v>1609.92</v>
      </c>
      <c r="AR103" s="121"/>
      <c r="AS103" s="122">
        <f t="shared" si="28"/>
        <v>20.12</v>
      </c>
      <c r="AT103" s="122"/>
      <c r="AU103" s="122">
        <f t="shared" si="29"/>
        <v>12362.84</v>
      </c>
      <c r="AV103" s="121">
        <f t="shared" si="31"/>
        <v>37088.519999999997</v>
      </c>
      <c r="AW103" s="122"/>
      <c r="AX103" s="122"/>
      <c r="AY103" s="123"/>
      <c r="AZ103" s="123"/>
      <c r="BA103" s="107">
        <v>1</v>
      </c>
      <c r="BB103" s="124"/>
      <c r="BC103" s="124"/>
      <c r="BD103" s="156"/>
      <c r="BE103" s="157"/>
      <c r="BF103" s="157"/>
      <c r="BG103" s="126">
        <v>0.67220000000000002</v>
      </c>
      <c r="BH103" s="159">
        <f t="shared" si="30"/>
        <v>8310.2999999999993</v>
      </c>
      <c r="BI103" s="121">
        <f t="shared" si="32"/>
        <v>24930.9</v>
      </c>
      <c r="BJ103" s="159"/>
      <c r="BK103" s="159"/>
    </row>
    <row r="104" spans="1:63" s="127" customFormat="1" ht="22.5" x14ac:dyDescent="0.25">
      <c r="A104" s="107" t="s">
        <v>161</v>
      </c>
      <c r="B104" s="136" t="s">
        <v>161</v>
      </c>
      <c r="C104" s="109" t="s">
        <v>121</v>
      </c>
      <c r="D104" s="109">
        <v>0</v>
      </c>
      <c r="E104" s="112"/>
      <c r="F104" s="137" t="s">
        <v>1355</v>
      </c>
      <c r="G104" s="110">
        <v>301030103</v>
      </c>
      <c r="H104" s="110"/>
      <c r="I104" s="110" t="s">
        <v>1516</v>
      </c>
      <c r="J104" s="164" t="s">
        <v>1517</v>
      </c>
      <c r="K104" s="164" t="s">
        <v>161</v>
      </c>
      <c r="L104" s="164"/>
      <c r="M104" s="114">
        <v>2050200</v>
      </c>
      <c r="N104" s="138" t="s">
        <v>1354</v>
      </c>
      <c r="O104" s="107">
        <v>0.7</v>
      </c>
      <c r="P104" s="114"/>
      <c r="Q104" s="115"/>
      <c r="R104" s="116">
        <v>43466</v>
      </c>
      <c r="S104" s="116">
        <v>43555</v>
      </c>
      <c r="T104" s="214"/>
      <c r="U104" s="214"/>
      <c r="V104" s="214"/>
      <c r="W104" s="214"/>
      <c r="X104" s="214"/>
      <c r="Y104" s="214"/>
      <c r="Z104" s="214">
        <v>0.7</v>
      </c>
      <c r="AA104" s="214"/>
      <c r="AB104" s="214"/>
      <c r="AC104" s="118">
        <f t="shared" si="18"/>
        <v>0</v>
      </c>
      <c r="AD104" s="118">
        <f t="shared" si="19"/>
        <v>0</v>
      </c>
      <c r="AE104" s="118">
        <f t="shared" si="20"/>
        <v>0</v>
      </c>
      <c r="AF104" s="118">
        <f t="shared" si="21"/>
        <v>0</v>
      </c>
      <c r="AG104" s="118">
        <f t="shared" si="22"/>
        <v>0</v>
      </c>
      <c r="AH104" s="118">
        <f t="shared" si="23"/>
        <v>0</v>
      </c>
      <c r="AI104" s="118">
        <f t="shared" si="24"/>
        <v>7512.96</v>
      </c>
      <c r="AJ104" s="118">
        <f t="shared" si="25"/>
        <v>0</v>
      </c>
      <c r="AK104" s="118">
        <f t="shared" si="26"/>
        <v>0</v>
      </c>
      <c r="AL104" s="119"/>
      <c r="AM104" s="119"/>
      <c r="AN104" s="120"/>
      <c r="AO104" s="121">
        <f t="shared" si="17"/>
        <v>7512.96</v>
      </c>
      <c r="AP104" s="121"/>
      <c r="AQ104" s="121">
        <f t="shared" si="27"/>
        <v>1126.94</v>
      </c>
      <c r="AR104" s="121"/>
      <c r="AS104" s="122">
        <f t="shared" si="28"/>
        <v>14.084</v>
      </c>
      <c r="AT104" s="122"/>
      <c r="AU104" s="122">
        <f t="shared" si="29"/>
        <v>8653.98</v>
      </c>
      <c r="AV104" s="121">
        <f t="shared" si="31"/>
        <v>25961.94</v>
      </c>
      <c r="AW104" s="122"/>
      <c r="AX104" s="122"/>
      <c r="AY104" s="123"/>
      <c r="AZ104" s="123"/>
      <c r="BA104" s="107">
        <v>1</v>
      </c>
      <c r="BB104" s="124"/>
      <c r="BC104" s="124"/>
      <c r="BD104" s="156"/>
      <c r="BE104" s="157"/>
      <c r="BF104" s="157"/>
      <c r="BG104" s="126">
        <v>0.67220000000000002</v>
      </c>
      <c r="BH104" s="159">
        <f t="shared" si="30"/>
        <v>5817.21</v>
      </c>
      <c r="BI104" s="121">
        <f t="shared" si="32"/>
        <v>17451.63</v>
      </c>
      <c r="BJ104" s="159"/>
      <c r="BK104" s="159"/>
    </row>
    <row r="105" spans="1:63" s="127" customFormat="1" ht="22.5" x14ac:dyDescent="0.25">
      <c r="A105" s="107" t="s">
        <v>161</v>
      </c>
      <c r="B105" s="136" t="s">
        <v>161</v>
      </c>
      <c r="C105" s="109" t="s">
        <v>121</v>
      </c>
      <c r="D105" s="109"/>
      <c r="E105" s="112"/>
      <c r="F105" s="137" t="s">
        <v>1355</v>
      </c>
      <c r="G105" s="110">
        <v>301030103</v>
      </c>
      <c r="H105" s="110"/>
      <c r="I105" s="110" t="s">
        <v>1516</v>
      </c>
      <c r="J105" s="164" t="s">
        <v>1517</v>
      </c>
      <c r="K105" s="164" t="s">
        <v>1518</v>
      </c>
      <c r="L105" s="164"/>
      <c r="M105" s="114">
        <v>2050200</v>
      </c>
      <c r="N105" s="138" t="s">
        <v>1354</v>
      </c>
      <c r="O105" s="107">
        <v>0.7</v>
      </c>
      <c r="P105" s="114"/>
      <c r="Q105" s="115"/>
      <c r="R105" s="116">
        <v>43466</v>
      </c>
      <c r="S105" s="116">
        <v>43555</v>
      </c>
      <c r="T105" s="214"/>
      <c r="U105" s="214"/>
      <c r="V105" s="214"/>
      <c r="W105" s="214"/>
      <c r="X105" s="214"/>
      <c r="Y105" s="214"/>
      <c r="Z105" s="214">
        <v>0.7</v>
      </c>
      <c r="AA105" s="214"/>
      <c r="AB105" s="214"/>
      <c r="AC105" s="118">
        <f t="shared" si="18"/>
        <v>0</v>
      </c>
      <c r="AD105" s="118">
        <f t="shared" si="19"/>
        <v>0</v>
      </c>
      <c r="AE105" s="118">
        <f t="shared" si="20"/>
        <v>0</v>
      </c>
      <c r="AF105" s="118">
        <f t="shared" si="21"/>
        <v>0</v>
      </c>
      <c r="AG105" s="118">
        <f t="shared" si="22"/>
        <v>0</v>
      </c>
      <c r="AH105" s="118">
        <f t="shared" si="23"/>
        <v>0</v>
      </c>
      <c r="AI105" s="118">
        <f t="shared" si="24"/>
        <v>7512.96</v>
      </c>
      <c r="AJ105" s="118">
        <f t="shared" si="25"/>
        <v>0</v>
      </c>
      <c r="AK105" s="118">
        <f t="shared" si="26"/>
        <v>0</v>
      </c>
      <c r="AL105" s="119"/>
      <c r="AM105" s="119"/>
      <c r="AN105" s="120"/>
      <c r="AO105" s="121">
        <f t="shared" si="17"/>
        <v>7512.96</v>
      </c>
      <c r="AP105" s="121"/>
      <c r="AQ105" s="121">
        <f t="shared" si="27"/>
        <v>1126.94</v>
      </c>
      <c r="AR105" s="121"/>
      <c r="AS105" s="122">
        <f t="shared" si="28"/>
        <v>14.084</v>
      </c>
      <c r="AT105" s="122"/>
      <c r="AU105" s="122">
        <f t="shared" si="29"/>
        <v>8653.98</v>
      </c>
      <c r="AV105" s="121">
        <f t="shared" si="31"/>
        <v>25961.94</v>
      </c>
      <c r="AW105" s="122"/>
      <c r="AX105" s="122"/>
      <c r="AY105" s="123"/>
      <c r="AZ105" s="123"/>
      <c r="BA105" s="107">
        <v>1</v>
      </c>
      <c r="BB105" s="124"/>
      <c r="BC105" s="124"/>
      <c r="BD105" s="156"/>
      <c r="BE105" s="157"/>
      <c r="BF105" s="157"/>
      <c r="BG105" s="126">
        <v>0.67220000000000002</v>
      </c>
      <c r="BH105" s="159">
        <f t="shared" si="30"/>
        <v>5817.21</v>
      </c>
      <c r="BI105" s="121">
        <f t="shared" si="32"/>
        <v>17451.63</v>
      </c>
      <c r="BJ105" s="159"/>
      <c r="BK105" s="159"/>
    </row>
    <row r="106" spans="1:63" s="127" customFormat="1" ht="22.5" x14ac:dyDescent="0.25">
      <c r="A106" s="107" t="s">
        <v>161</v>
      </c>
      <c r="B106" s="136" t="s">
        <v>161</v>
      </c>
      <c r="C106" s="109" t="s">
        <v>121</v>
      </c>
      <c r="D106" s="109"/>
      <c r="E106" s="112"/>
      <c r="F106" s="137" t="s">
        <v>1355</v>
      </c>
      <c r="G106" s="110">
        <v>301030103</v>
      </c>
      <c r="H106" s="110"/>
      <c r="I106" s="110" t="s">
        <v>1516</v>
      </c>
      <c r="J106" s="164" t="s">
        <v>1517</v>
      </c>
      <c r="K106" s="164" t="s">
        <v>1511</v>
      </c>
      <c r="L106" s="164"/>
      <c r="M106" s="114">
        <v>2050200</v>
      </c>
      <c r="N106" s="138" t="s">
        <v>1354</v>
      </c>
      <c r="O106" s="107">
        <v>0.7</v>
      </c>
      <c r="P106" s="114"/>
      <c r="Q106" s="115"/>
      <c r="R106" s="116">
        <v>43466</v>
      </c>
      <c r="S106" s="116">
        <v>43555</v>
      </c>
      <c r="T106" s="214"/>
      <c r="U106" s="214"/>
      <c r="V106" s="214"/>
      <c r="W106" s="214"/>
      <c r="X106" s="214"/>
      <c r="Y106" s="214"/>
      <c r="Z106" s="214">
        <v>0.7</v>
      </c>
      <c r="AA106" s="214"/>
      <c r="AB106" s="214"/>
      <c r="AC106" s="118">
        <f t="shared" si="18"/>
        <v>0</v>
      </c>
      <c r="AD106" s="118">
        <f t="shared" si="19"/>
        <v>0</v>
      </c>
      <c r="AE106" s="118">
        <f t="shared" si="20"/>
        <v>0</v>
      </c>
      <c r="AF106" s="118">
        <f t="shared" si="21"/>
        <v>0</v>
      </c>
      <c r="AG106" s="118">
        <f t="shared" si="22"/>
        <v>0</v>
      </c>
      <c r="AH106" s="118">
        <f t="shared" si="23"/>
        <v>0</v>
      </c>
      <c r="AI106" s="118">
        <f t="shared" si="24"/>
        <v>7512.96</v>
      </c>
      <c r="AJ106" s="118">
        <f t="shared" si="25"/>
        <v>0</v>
      </c>
      <c r="AK106" s="118">
        <f t="shared" si="26"/>
        <v>0</v>
      </c>
      <c r="AL106" s="119"/>
      <c r="AM106" s="119"/>
      <c r="AN106" s="120"/>
      <c r="AO106" s="121">
        <f t="shared" si="17"/>
        <v>7512.96</v>
      </c>
      <c r="AP106" s="121"/>
      <c r="AQ106" s="121">
        <f t="shared" si="27"/>
        <v>1126.94</v>
      </c>
      <c r="AR106" s="121"/>
      <c r="AS106" s="122">
        <f t="shared" si="28"/>
        <v>14.084</v>
      </c>
      <c r="AT106" s="122"/>
      <c r="AU106" s="122">
        <f t="shared" si="29"/>
        <v>8653.98</v>
      </c>
      <c r="AV106" s="121">
        <f t="shared" si="31"/>
        <v>25961.94</v>
      </c>
      <c r="AW106" s="122"/>
      <c r="AX106" s="122"/>
      <c r="AY106" s="123"/>
      <c r="AZ106" s="123"/>
      <c r="BA106" s="107">
        <v>1</v>
      </c>
      <c r="BB106" s="124"/>
      <c r="BC106" s="124"/>
      <c r="BD106" s="156"/>
      <c r="BE106" s="157"/>
      <c r="BF106" s="157"/>
      <c r="BG106" s="126">
        <v>0.67220000000000002</v>
      </c>
      <c r="BH106" s="159">
        <f t="shared" si="30"/>
        <v>5817.21</v>
      </c>
      <c r="BI106" s="121">
        <f t="shared" si="32"/>
        <v>17451.63</v>
      </c>
      <c r="BJ106" s="159"/>
      <c r="BK106" s="159"/>
    </row>
    <row r="107" spans="1:63" s="127" customFormat="1" ht="22.5" customHeight="1" x14ac:dyDescent="0.25">
      <c r="A107" s="107" t="s">
        <v>161</v>
      </c>
      <c r="B107" s="136" t="s">
        <v>161</v>
      </c>
      <c r="C107" s="109" t="s">
        <v>121</v>
      </c>
      <c r="D107" s="109">
        <v>0</v>
      </c>
      <c r="E107" s="112"/>
      <c r="F107" s="137" t="s">
        <v>1355</v>
      </c>
      <c r="G107" s="113">
        <v>376837683</v>
      </c>
      <c r="H107" s="113"/>
      <c r="I107" s="113" t="s">
        <v>1519</v>
      </c>
      <c r="J107" s="108" t="s">
        <v>1520</v>
      </c>
      <c r="K107" s="108" t="s">
        <v>161</v>
      </c>
      <c r="L107" s="108"/>
      <c r="M107" s="107">
        <v>2050200</v>
      </c>
      <c r="N107" s="138" t="s">
        <v>1354</v>
      </c>
      <c r="O107" s="107">
        <v>1.5</v>
      </c>
      <c r="P107" s="209"/>
      <c r="Q107" s="115"/>
      <c r="R107" s="116">
        <v>43466</v>
      </c>
      <c r="S107" s="116">
        <v>43555</v>
      </c>
      <c r="T107" s="118"/>
      <c r="U107" s="118"/>
      <c r="V107" s="118"/>
      <c r="W107" s="118"/>
      <c r="X107" s="118"/>
      <c r="Y107" s="118"/>
      <c r="Z107" s="117">
        <v>1.5</v>
      </c>
      <c r="AA107" s="118"/>
      <c r="AB107" s="118"/>
      <c r="AC107" s="118">
        <f t="shared" si="18"/>
        <v>0</v>
      </c>
      <c r="AD107" s="118">
        <f t="shared" si="19"/>
        <v>0</v>
      </c>
      <c r="AE107" s="118">
        <f t="shared" si="20"/>
        <v>0</v>
      </c>
      <c r="AF107" s="118">
        <f t="shared" si="21"/>
        <v>0</v>
      </c>
      <c r="AG107" s="118">
        <f t="shared" si="22"/>
        <v>0</v>
      </c>
      <c r="AH107" s="118">
        <f t="shared" si="23"/>
        <v>0</v>
      </c>
      <c r="AI107" s="118">
        <f t="shared" si="24"/>
        <v>16099.2</v>
      </c>
      <c r="AJ107" s="118">
        <f t="shared" si="25"/>
        <v>0</v>
      </c>
      <c r="AK107" s="118">
        <f t="shared" si="26"/>
        <v>0</v>
      </c>
      <c r="AL107" s="119"/>
      <c r="AM107" s="119"/>
      <c r="AN107" s="120"/>
      <c r="AO107" s="121">
        <f t="shared" si="17"/>
        <v>16099.2</v>
      </c>
      <c r="AP107" s="121"/>
      <c r="AQ107" s="121">
        <f t="shared" si="27"/>
        <v>2414.88</v>
      </c>
      <c r="AR107" s="121"/>
      <c r="AS107" s="122">
        <f t="shared" si="28"/>
        <v>30.18</v>
      </c>
      <c r="AT107" s="122"/>
      <c r="AU107" s="122">
        <f t="shared" si="29"/>
        <v>18544.259999999998</v>
      </c>
      <c r="AV107" s="121">
        <f t="shared" si="31"/>
        <v>55632.78</v>
      </c>
      <c r="AW107" s="122"/>
      <c r="AX107" s="122"/>
      <c r="AY107" s="123"/>
      <c r="AZ107" s="123"/>
      <c r="BA107" s="107">
        <v>1</v>
      </c>
      <c r="BB107" s="124"/>
      <c r="BC107" s="124"/>
      <c r="BD107" s="108"/>
      <c r="BE107" s="125"/>
      <c r="BF107" s="139"/>
      <c r="BG107" s="126">
        <v>0.67220000000000002</v>
      </c>
      <c r="BH107" s="159">
        <f t="shared" si="30"/>
        <v>12465.45</v>
      </c>
      <c r="BI107" s="121">
        <f t="shared" si="32"/>
        <v>37396.35</v>
      </c>
      <c r="BJ107" s="159"/>
      <c r="BK107" s="159"/>
    </row>
    <row r="108" spans="1:63" s="127" customFormat="1" ht="22.5" customHeight="1" x14ac:dyDescent="0.25">
      <c r="A108" s="107" t="s">
        <v>161</v>
      </c>
      <c r="B108" s="136" t="s">
        <v>161</v>
      </c>
      <c r="C108" s="109" t="s">
        <v>121</v>
      </c>
      <c r="D108" s="109"/>
      <c r="E108" s="112"/>
      <c r="F108" s="137" t="s">
        <v>1355</v>
      </c>
      <c r="G108" s="113">
        <v>376837683</v>
      </c>
      <c r="H108" s="113"/>
      <c r="I108" s="113" t="s">
        <v>1519</v>
      </c>
      <c r="J108" s="108" t="s">
        <v>1520</v>
      </c>
      <c r="K108" s="108" t="s">
        <v>1521</v>
      </c>
      <c r="L108" s="108"/>
      <c r="M108" s="107">
        <v>2050200</v>
      </c>
      <c r="N108" s="138" t="s">
        <v>1354</v>
      </c>
      <c r="O108" s="107">
        <v>0.5</v>
      </c>
      <c r="P108" s="209"/>
      <c r="Q108" s="115"/>
      <c r="R108" s="116">
        <v>43466</v>
      </c>
      <c r="S108" s="116">
        <v>43555</v>
      </c>
      <c r="T108" s="118"/>
      <c r="U108" s="118"/>
      <c r="V108" s="118"/>
      <c r="W108" s="118"/>
      <c r="X108" s="118"/>
      <c r="Y108" s="118"/>
      <c r="Z108" s="117">
        <v>0.5</v>
      </c>
      <c r="AA108" s="118"/>
      <c r="AB108" s="118"/>
      <c r="AC108" s="118">
        <f t="shared" si="18"/>
        <v>0</v>
      </c>
      <c r="AD108" s="118">
        <f t="shared" si="19"/>
        <v>0</v>
      </c>
      <c r="AE108" s="118">
        <f t="shared" si="20"/>
        <v>0</v>
      </c>
      <c r="AF108" s="118">
        <f t="shared" si="21"/>
        <v>0</v>
      </c>
      <c r="AG108" s="118">
        <f t="shared" si="22"/>
        <v>0</v>
      </c>
      <c r="AH108" s="118">
        <f t="shared" si="23"/>
        <v>0</v>
      </c>
      <c r="AI108" s="118">
        <f t="shared" si="24"/>
        <v>5366.4000000000005</v>
      </c>
      <c r="AJ108" s="118">
        <f t="shared" si="25"/>
        <v>0</v>
      </c>
      <c r="AK108" s="118">
        <f t="shared" si="26"/>
        <v>0</v>
      </c>
      <c r="AL108" s="119"/>
      <c r="AM108" s="119"/>
      <c r="AN108" s="120"/>
      <c r="AO108" s="121">
        <f t="shared" si="17"/>
        <v>5366.4000000000005</v>
      </c>
      <c r="AP108" s="121"/>
      <c r="AQ108" s="121">
        <f t="shared" si="27"/>
        <v>804.96</v>
      </c>
      <c r="AR108" s="121"/>
      <c r="AS108" s="122">
        <f t="shared" si="28"/>
        <v>10.06</v>
      </c>
      <c r="AT108" s="122"/>
      <c r="AU108" s="122">
        <f t="shared" si="29"/>
        <v>6181.42</v>
      </c>
      <c r="AV108" s="121">
        <f t="shared" si="31"/>
        <v>18544.259999999998</v>
      </c>
      <c r="AW108" s="122"/>
      <c r="AX108" s="122"/>
      <c r="AY108" s="123"/>
      <c r="AZ108" s="123"/>
      <c r="BA108" s="107">
        <v>1</v>
      </c>
      <c r="BB108" s="124"/>
      <c r="BC108" s="124"/>
      <c r="BD108" s="108"/>
      <c r="BE108" s="125"/>
      <c r="BF108" s="139"/>
      <c r="BG108" s="126">
        <v>0.67220000000000002</v>
      </c>
      <c r="BH108" s="159">
        <f t="shared" si="30"/>
        <v>4155.1499999999996</v>
      </c>
      <c r="BI108" s="121">
        <f t="shared" si="32"/>
        <v>12465.45</v>
      </c>
      <c r="BJ108" s="159"/>
      <c r="BK108" s="159"/>
    </row>
    <row r="109" spans="1:63" s="127" customFormat="1" ht="22.5" x14ac:dyDescent="0.25">
      <c r="A109" s="107" t="s">
        <v>161</v>
      </c>
      <c r="B109" s="136" t="s">
        <v>161</v>
      </c>
      <c r="C109" s="109" t="s">
        <v>121</v>
      </c>
      <c r="D109" s="109"/>
      <c r="E109" s="112"/>
      <c r="F109" s="137" t="s">
        <v>1355</v>
      </c>
      <c r="G109" s="113">
        <v>376837683</v>
      </c>
      <c r="H109" s="113"/>
      <c r="I109" s="113" t="s">
        <v>1519</v>
      </c>
      <c r="J109" s="108" t="s">
        <v>1520</v>
      </c>
      <c r="K109" s="108" t="s">
        <v>1511</v>
      </c>
      <c r="L109" s="108"/>
      <c r="M109" s="107">
        <v>2050200</v>
      </c>
      <c r="N109" s="138" t="s">
        <v>1354</v>
      </c>
      <c r="O109" s="107">
        <v>1</v>
      </c>
      <c r="P109" s="209"/>
      <c r="Q109" s="115"/>
      <c r="R109" s="116">
        <v>43466</v>
      </c>
      <c r="S109" s="116">
        <v>43555</v>
      </c>
      <c r="T109" s="118"/>
      <c r="U109" s="118"/>
      <c r="V109" s="118"/>
      <c r="W109" s="118"/>
      <c r="X109" s="118"/>
      <c r="Y109" s="118"/>
      <c r="Z109" s="117">
        <v>1</v>
      </c>
      <c r="AA109" s="118"/>
      <c r="AB109" s="118"/>
      <c r="AC109" s="118">
        <f t="shared" si="18"/>
        <v>0</v>
      </c>
      <c r="AD109" s="118">
        <f t="shared" si="19"/>
        <v>0</v>
      </c>
      <c r="AE109" s="118">
        <f t="shared" si="20"/>
        <v>0</v>
      </c>
      <c r="AF109" s="118">
        <f t="shared" si="21"/>
        <v>0</v>
      </c>
      <c r="AG109" s="118">
        <f t="shared" si="22"/>
        <v>0</v>
      </c>
      <c r="AH109" s="118">
        <f t="shared" si="23"/>
        <v>0</v>
      </c>
      <c r="AI109" s="118">
        <f t="shared" si="24"/>
        <v>10732.800000000001</v>
      </c>
      <c r="AJ109" s="118">
        <f t="shared" si="25"/>
        <v>0</v>
      </c>
      <c r="AK109" s="118">
        <f t="shared" si="26"/>
        <v>0</v>
      </c>
      <c r="AL109" s="119"/>
      <c r="AM109" s="119"/>
      <c r="AN109" s="120"/>
      <c r="AO109" s="121">
        <f t="shared" si="17"/>
        <v>10732.800000000001</v>
      </c>
      <c r="AP109" s="121"/>
      <c r="AQ109" s="121">
        <f t="shared" si="27"/>
        <v>1609.92</v>
      </c>
      <c r="AR109" s="121"/>
      <c r="AS109" s="122">
        <f t="shared" si="28"/>
        <v>20.12</v>
      </c>
      <c r="AT109" s="122"/>
      <c r="AU109" s="122">
        <f t="shared" si="29"/>
        <v>12362.84</v>
      </c>
      <c r="AV109" s="121">
        <f t="shared" si="31"/>
        <v>37088.519999999997</v>
      </c>
      <c r="AW109" s="122"/>
      <c r="AX109" s="122"/>
      <c r="AY109" s="123"/>
      <c r="AZ109" s="123"/>
      <c r="BA109" s="107">
        <v>1</v>
      </c>
      <c r="BB109" s="124"/>
      <c r="BC109" s="124"/>
      <c r="BD109" s="108"/>
      <c r="BE109" s="125"/>
      <c r="BF109" s="139"/>
      <c r="BG109" s="126">
        <v>0.67220000000000002</v>
      </c>
      <c r="BH109" s="159">
        <f t="shared" si="30"/>
        <v>8310.2999999999993</v>
      </c>
      <c r="BI109" s="121">
        <f t="shared" si="32"/>
        <v>24930.9</v>
      </c>
      <c r="BJ109" s="159"/>
      <c r="BK109" s="159"/>
    </row>
    <row r="110" spans="1:63" s="127" customFormat="1" ht="22.5" x14ac:dyDescent="0.25">
      <c r="A110" s="107" t="s">
        <v>161</v>
      </c>
      <c r="B110" s="136" t="s">
        <v>161</v>
      </c>
      <c r="C110" s="109" t="s">
        <v>121</v>
      </c>
      <c r="D110" s="109">
        <v>0</v>
      </c>
      <c r="E110" s="112"/>
      <c r="F110" s="137" t="s">
        <v>1355</v>
      </c>
      <c r="G110" s="110">
        <v>290029007</v>
      </c>
      <c r="H110" s="110"/>
      <c r="I110" s="110" t="s">
        <v>1522</v>
      </c>
      <c r="J110" s="164" t="s">
        <v>1523</v>
      </c>
      <c r="K110" s="164" t="s">
        <v>161</v>
      </c>
      <c r="L110" s="164"/>
      <c r="M110" s="114">
        <v>2050200</v>
      </c>
      <c r="N110" s="138" t="s">
        <v>1354</v>
      </c>
      <c r="O110" s="107">
        <v>6</v>
      </c>
      <c r="P110" s="114"/>
      <c r="Q110" s="115"/>
      <c r="R110" s="116">
        <v>43466</v>
      </c>
      <c r="S110" s="116">
        <v>43555</v>
      </c>
      <c r="T110" s="118"/>
      <c r="U110" s="118"/>
      <c r="V110" s="118"/>
      <c r="W110" s="118"/>
      <c r="X110" s="118"/>
      <c r="Y110" s="118">
        <v>2</v>
      </c>
      <c r="Z110" s="117">
        <v>4</v>
      </c>
      <c r="AA110" s="118"/>
      <c r="AB110" s="118"/>
      <c r="AC110" s="118">
        <f t="shared" si="18"/>
        <v>0</v>
      </c>
      <c r="AD110" s="118">
        <f t="shared" si="19"/>
        <v>0</v>
      </c>
      <c r="AE110" s="118">
        <f t="shared" si="20"/>
        <v>0</v>
      </c>
      <c r="AF110" s="118">
        <f t="shared" si="21"/>
        <v>0</v>
      </c>
      <c r="AG110" s="118">
        <f t="shared" si="22"/>
        <v>0</v>
      </c>
      <c r="AH110" s="118">
        <f t="shared" si="23"/>
        <v>18782.400000000001</v>
      </c>
      <c r="AI110" s="118">
        <f t="shared" si="24"/>
        <v>42931.200000000004</v>
      </c>
      <c r="AJ110" s="118">
        <f t="shared" si="25"/>
        <v>0</v>
      </c>
      <c r="AK110" s="118">
        <f t="shared" si="26"/>
        <v>0</v>
      </c>
      <c r="AL110" s="119"/>
      <c r="AM110" s="119"/>
      <c r="AN110" s="120"/>
      <c r="AO110" s="121">
        <f t="shared" si="17"/>
        <v>61713.600000000006</v>
      </c>
      <c r="AP110" s="121"/>
      <c r="AQ110" s="121">
        <f t="shared" si="27"/>
        <v>9257.0400000000009</v>
      </c>
      <c r="AR110" s="121"/>
      <c r="AS110" s="122">
        <f t="shared" si="28"/>
        <v>120.72</v>
      </c>
      <c r="AT110" s="122"/>
      <c r="AU110" s="122">
        <f t="shared" si="29"/>
        <v>71091.360000000001</v>
      </c>
      <c r="AV110" s="121">
        <f t="shared" si="31"/>
        <v>213274.08</v>
      </c>
      <c r="AW110" s="122"/>
      <c r="AX110" s="122"/>
      <c r="AY110" s="123"/>
      <c r="AZ110" s="123"/>
      <c r="BA110" s="107">
        <v>1</v>
      </c>
      <c r="BB110" s="124"/>
      <c r="BC110" s="124"/>
      <c r="BD110" s="156"/>
      <c r="BE110" s="157"/>
      <c r="BF110" s="157" t="s">
        <v>1417</v>
      </c>
      <c r="BG110" s="126">
        <v>0.67220000000000002</v>
      </c>
      <c r="BH110" s="159">
        <f t="shared" si="30"/>
        <v>47787.61</v>
      </c>
      <c r="BI110" s="121">
        <f t="shared" si="32"/>
        <v>143362.82999999999</v>
      </c>
      <c r="BJ110" s="159"/>
      <c r="BK110" s="159"/>
    </row>
    <row r="111" spans="1:63" s="127" customFormat="1" ht="22.5" x14ac:dyDescent="0.25">
      <c r="A111" s="107" t="s">
        <v>161</v>
      </c>
      <c r="B111" s="136" t="s">
        <v>161</v>
      </c>
      <c r="C111" s="109" t="s">
        <v>121</v>
      </c>
      <c r="D111" s="109"/>
      <c r="E111" s="112"/>
      <c r="F111" s="137" t="s">
        <v>1355</v>
      </c>
      <c r="G111" s="110">
        <v>290029007</v>
      </c>
      <c r="H111" s="110"/>
      <c r="I111" s="110" t="s">
        <v>1522</v>
      </c>
      <c r="J111" s="164" t="s">
        <v>1523</v>
      </c>
      <c r="K111" s="164" t="s">
        <v>1518</v>
      </c>
      <c r="L111" s="164"/>
      <c r="M111" s="114">
        <v>2050200</v>
      </c>
      <c r="N111" s="138" t="s">
        <v>1354</v>
      </c>
      <c r="O111" s="107">
        <v>2</v>
      </c>
      <c r="P111" s="114"/>
      <c r="Q111" s="115"/>
      <c r="R111" s="116">
        <v>43466</v>
      </c>
      <c r="S111" s="116">
        <v>43555</v>
      </c>
      <c r="T111" s="118"/>
      <c r="U111" s="118"/>
      <c r="V111" s="118"/>
      <c r="W111" s="118"/>
      <c r="X111" s="118"/>
      <c r="Y111" s="118"/>
      <c r="Z111" s="117">
        <v>2</v>
      </c>
      <c r="AA111" s="118"/>
      <c r="AB111" s="118"/>
      <c r="AC111" s="118">
        <f t="shared" si="18"/>
        <v>0</v>
      </c>
      <c r="AD111" s="118">
        <f t="shared" si="19"/>
        <v>0</v>
      </c>
      <c r="AE111" s="118">
        <f t="shared" si="20"/>
        <v>0</v>
      </c>
      <c r="AF111" s="118">
        <f t="shared" si="21"/>
        <v>0</v>
      </c>
      <c r="AG111" s="118">
        <f t="shared" si="22"/>
        <v>0</v>
      </c>
      <c r="AH111" s="118">
        <f t="shared" si="23"/>
        <v>0</v>
      </c>
      <c r="AI111" s="118">
        <f t="shared" si="24"/>
        <v>21465.600000000002</v>
      </c>
      <c r="AJ111" s="118">
        <f t="shared" si="25"/>
        <v>0</v>
      </c>
      <c r="AK111" s="118">
        <f t="shared" si="26"/>
        <v>0</v>
      </c>
      <c r="AL111" s="119"/>
      <c r="AM111" s="119"/>
      <c r="AN111" s="120"/>
      <c r="AO111" s="121">
        <f t="shared" si="17"/>
        <v>21465.600000000002</v>
      </c>
      <c r="AP111" s="121"/>
      <c r="AQ111" s="121">
        <f t="shared" si="27"/>
        <v>3219.84</v>
      </c>
      <c r="AR111" s="121"/>
      <c r="AS111" s="122">
        <f t="shared" si="28"/>
        <v>40.24</v>
      </c>
      <c r="AT111" s="122"/>
      <c r="AU111" s="122">
        <f t="shared" si="29"/>
        <v>24725.68</v>
      </c>
      <c r="AV111" s="121">
        <f t="shared" si="31"/>
        <v>74177.039999999994</v>
      </c>
      <c r="AW111" s="122"/>
      <c r="AX111" s="122"/>
      <c r="AY111" s="123"/>
      <c r="AZ111" s="123"/>
      <c r="BA111" s="107">
        <v>1</v>
      </c>
      <c r="BB111" s="124"/>
      <c r="BC111" s="124"/>
      <c r="BD111" s="156"/>
      <c r="BE111" s="157"/>
      <c r="BF111" s="157" t="s">
        <v>1417</v>
      </c>
      <c r="BG111" s="126">
        <v>0.67220000000000002</v>
      </c>
      <c r="BH111" s="159">
        <f t="shared" si="30"/>
        <v>16620.599999999999</v>
      </c>
      <c r="BI111" s="121">
        <f t="shared" si="32"/>
        <v>49861.8</v>
      </c>
      <c r="BJ111" s="159"/>
      <c r="BK111" s="159"/>
    </row>
    <row r="112" spans="1:63" s="127" customFormat="1" ht="22.5" x14ac:dyDescent="0.25">
      <c r="A112" s="107" t="s">
        <v>161</v>
      </c>
      <c r="B112" s="136" t="s">
        <v>161</v>
      </c>
      <c r="C112" s="109" t="s">
        <v>121</v>
      </c>
      <c r="D112" s="109">
        <v>0</v>
      </c>
      <c r="E112" s="112"/>
      <c r="F112" s="137" t="s">
        <v>1355</v>
      </c>
      <c r="G112" s="110">
        <v>310931096</v>
      </c>
      <c r="H112" s="110"/>
      <c r="I112" s="110" t="s">
        <v>1524</v>
      </c>
      <c r="J112" s="164" t="s">
        <v>1525</v>
      </c>
      <c r="K112" s="164" t="s">
        <v>712</v>
      </c>
      <c r="L112" s="164" t="s">
        <v>1526</v>
      </c>
      <c r="M112" s="114">
        <v>2050200</v>
      </c>
      <c r="N112" s="138" t="s">
        <v>1354</v>
      </c>
      <c r="O112" s="107">
        <v>2</v>
      </c>
      <c r="P112" s="114"/>
      <c r="Q112" s="115"/>
      <c r="R112" s="116">
        <v>43466</v>
      </c>
      <c r="S112" s="116">
        <v>43555</v>
      </c>
      <c r="T112" s="118"/>
      <c r="U112" s="118"/>
      <c r="V112" s="118"/>
      <c r="W112" s="118"/>
      <c r="X112" s="118"/>
      <c r="Y112" s="118"/>
      <c r="Z112" s="117">
        <v>2</v>
      </c>
      <c r="AA112" s="118"/>
      <c r="AB112" s="118"/>
      <c r="AC112" s="118">
        <f t="shared" si="18"/>
        <v>0</v>
      </c>
      <c r="AD112" s="118">
        <f t="shared" si="19"/>
        <v>0</v>
      </c>
      <c r="AE112" s="118">
        <f t="shared" si="20"/>
        <v>0</v>
      </c>
      <c r="AF112" s="118">
        <f t="shared" si="21"/>
        <v>0</v>
      </c>
      <c r="AG112" s="118">
        <f t="shared" si="22"/>
        <v>0</v>
      </c>
      <c r="AH112" s="118">
        <f t="shared" si="23"/>
        <v>0</v>
      </c>
      <c r="AI112" s="118">
        <f t="shared" si="24"/>
        <v>21465.600000000002</v>
      </c>
      <c r="AJ112" s="118">
        <f t="shared" si="25"/>
        <v>0</v>
      </c>
      <c r="AK112" s="118">
        <f t="shared" si="26"/>
        <v>0</v>
      </c>
      <c r="AL112" s="119"/>
      <c r="AM112" s="119"/>
      <c r="AN112" s="120"/>
      <c r="AO112" s="121">
        <f t="shared" si="17"/>
        <v>21465.600000000002</v>
      </c>
      <c r="AP112" s="121"/>
      <c r="AQ112" s="121">
        <f t="shared" si="27"/>
        <v>3219.84</v>
      </c>
      <c r="AR112" s="121"/>
      <c r="AS112" s="122">
        <f t="shared" si="28"/>
        <v>40.24</v>
      </c>
      <c r="AT112" s="122"/>
      <c r="AU112" s="122">
        <f t="shared" si="29"/>
        <v>24725.68</v>
      </c>
      <c r="AV112" s="121">
        <f t="shared" si="31"/>
        <v>74177.039999999994</v>
      </c>
      <c r="AW112" s="122"/>
      <c r="AX112" s="122"/>
      <c r="AY112" s="123"/>
      <c r="AZ112" s="123"/>
      <c r="BA112" s="107">
        <v>1</v>
      </c>
      <c r="BB112" s="124"/>
      <c r="BC112" s="124"/>
      <c r="BD112" s="156"/>
      <c r="BE112" s="157"/>
      <c r="BF112" s="157" t="s">
        <v>330</v>
      </c>
      <c r="BG112" s="126">
        <v>0.67220000000000002</v>
      </c>
      <c r="BH112" s="159">
        <f t="shared" si="30"/>
        <v>16620.599999999999</v>
      </c>
      <c r="BI112" s="121">
        <f t="shared" si="32"/>
        <v>49861.8</v>
      </c>
      <c r="BJ112" s="159"/>
      <c r="BK112" s="159"/>
    </row>
    <row r="113" spans="1:63" s="127" customFormat="1" ht="22.5" x14ac:dyDescent="0.25">
      <c r="A113" s="107" t="s">
        <v>161</v>
      </c>
      <c r="B113" s="136" t="s">
        <v>161</v>
      </c>
      <c r="C113" s="109" t="s">
        <v>121</v>
      </c>
      <c r="D113" s="109"/>
      <c r="E113" s="112"/>
      <c r="F113" s="137" t="s">
        <v>1355</v>
      </c>
      <c r="G113" s="110">
        <v>310931096</v>
      </c>
      <c r="H113" s="110"/>
      <c r="I113" s="110" t="s">
        <v>1524</v>
      </c>
      <c r="J113" s="164" t="s">
        <v>1525</v>
      </c>
      <c r="K113" s="164" t="s">
        <v>1518</v>
      </c>
      <c r="L113" s="164"/>
      <c r="M113" s="114">
        <v>2050200</v>
      </c>
      <c r="N113" s="138" t="s">
        <v>1354</v>
      </c>
      <c r="O113" s="107">
        <v>1</v>
      </c>
      <c r="P113" s="114"/>
      <c r="Q113" s="115"/>
      <c r="R113" s="116">
        <v>43466</v>
      </c>
      <c r="S113" s="116">
        <v>43555</v>
      </c>
      <c r="T113" s="118"/>
      <c r="U113" s="118"/>
      <c r="V113" s="118"/>
      <c r="W113" s="118"/>
      <c r="X113" s="118"/>
      <c r="Y113" s="118"/>
      <c r="Z113" s="117">
        <v>1</v>
      </c>
      <c r="AA113" s="118"/>
      <c r="AB113" s="118"/>
      <c r="AC113" s="118">
        <f t="shared" si="18"/>
        <v>0</v>
      </c>
      <c r="AD113" s="118">
        <f t="shared" si="19"/>
        <v>0</v>
      </c>
      <c r="AE113" s="118">
        <f t="shared" si="20"/>
        <v>0</v>
      </c>
      <c r="AF113" s="118">
        <f t="shared" si="21"/>
        <v>0</v>
      </c>
      <c r="AG113" s="118">
        <f t="shared" si="22"/>
        <v>0</v>
      </c>
      <c r="AH113" s="118">
        <f t="shared" si="23"/>
        <v>0</v>
      </c>
      <c r="AI113" s="118">
        <f t="shared" si="24"/>
        <v>10732.800000000001</v>
      </c>
      <c r="AJ113" s="118">
        <f t="shared" si="25"/>
        <v>0</v>
      </c>
      <c r="AK113" s="118">
        <f t="shared" si="26"/>
        <v>0</v>
      </c>
      <c r="AL113" s="119"/>
      <c r="AM113" s="119"/>
      <c r="AN113" s="120"/>
      <c r="AO113" s="121">
        <f t="shared" si="17"/>
        <v>10732.800000000001</v>
      </c>
      <c r="AP113" s="121"/>
      <c r="AQ113" s="121">
        <f t="shared" si="27"/>
        <v>1609.92</v>
      </c>
      <c r="AR113" s="121"/>
      <c r="AS113" s="122">
        <f t="shared" si="28"/>
        <v>20.12</v>
      </c>
      <c r="AT113" s="122"/>
      <c r="AU113" s="122">
        <f t="shared" si="29"/>
        <v>12362.84</v>
      </c>
      <c r="AV113" s="121">
        <f t="shared" si="31"/>
        <v>37088.519999999997</v>
      </c>
      <c r="AW113" s="122"/>
      <c r="AX113" s="122"/>
      <c r="AY113" s="123"/>
      <c r="AZ113" s="123"/>
      <c r="BA113" s="107">
        <v>1</v>
      </c>
      <c r="BB113" s="124"/>
      <c r="BC113" s="124"/>
      <c r="BD113" s="156"/>
      <c r="BE113" s="157"/>
      <c r="BF113" s="157" t="s">
        <v>330</v>
      </c>
      <c r="BG113" s="126">
        <v>0.67220000000000002</v>
      </c>
      <c r="BH113" s="159">
        <f t="shared" si="30"/>
        <v>8310.2999999999993</v>
      </c>
      <c r="BI113" s="121">
        <f t="shared" si="32"/>
        <v>24930.9</v>
      </c>
      <c r="BJ113" s="159"/>
      <c r="BK113" s="159"/>
    </row>
    <row r="114" spans="1:63" s="127" customFormat="1" ht="22.5" x14ac:dyDescent="0.25">
      <c r="A114" s="107" t="s">
        <v>161</v>
      </c>
      <c r="B114" s="136" t="s">
        <v>161</v>
      </c>
      <c r="C114" s="109" t="s">
        <v>121</v>
      </c>
      <c r="D114" s="109">
        <v>0</v>
      </c>
      <c r="E114" s="112"/>
      <c r="F114" s="137" t="s">
        <v>1355</v>
      </c>
      <c r="G114" s="110">
        <v>299329933</v>
      </c>
      <c r="H114" s="110"/>
      <c r="I114" s="110" t="s">
        <v>1527</v>
      </c>
      <c r="J114" s="164" t="s">
        <v>1528</v>
      </c>
      <c r="K114" s="164" t="s">
        <v>161</v>
      </c>
      <c r="L114" s="164"/>
      <c r="M114" s="114">
        <v>2050200</v>
      </c>
      <c r="N114" s="138" t="s">
        <v>1354</v>
      </c>
      <c r="O114" s="107">
        <v>3</v>
      </c>
      <c r="P114" s="114"/>
      <c r="Q114" s="115"/>
      <c r="R114" s="116">
        <v>43466</v>
      </c>
      <c r="S114" s="116">
        <v>43555</v>
      </c>
      <c r="T114" s="118"/>
      <c r="U114" s="118"/>
      <c r="V114" s="118"/>
      <c r="W114" s="118"/>
      <c r="X114" s="118"/>
      <c r="Y114" s="118"/>
      <c r="Z114" s="117">
        <v>3</v>
      </c>
      <c r="AA114" s="118"/>
      <c r="AB114" s="118"/>
      <c r="AC114" s="118">
        <f t="shared" si="18"/>
        <v>0</v>
      </c>
      <c r="AD114" s="118">
        <f t="shared" si="19"/>
        <v>0</v>
      </c>
      <c r="AE114" s="118">
        <f t="shared" si="20"/>
        <v>0</v>
      </c>
      <c r="AF114" s="118">
        <f t="shared" si="21"/>
        <v>0</v>
      </c>
      <c r="AG114" s="118">
        <f t="shared" si="22"/>
        <v>0</v>
      </c>
      <c r="AH114" s="118">
        <f t="shared" si="23"/>
        <v>0</v>
      </c>
      <c r="AI114" s="118">
        <f t="shared" si="24"/>
        <v>32198.400000000001</v>
      </c>
      <c r="AJ114" s="118">
        <f t="shared" si="25"/>
        <v>0</v>
      </c>
      <c r="AK114" s="118">
        <f t="shared" si="26"/>
        <v>0</v>
      </c>
      <c r="AL114" s="119"/>
      <c r="AM114" s="119"/>
      <c r="AN114" s="120"/>
      <c r="AO114" s="121">
        <f t="shared" si="17"/>
        <v>32198.400000000001</v>
      </c>
      <c r="AP114" s="121"/>
      <c r="AQ114" s="121">
        <f t="shared" si="27"/>
        <v>4829.76</v>
      </c>
      <c r="AR114" s="121"/>
      <c r="AS114" s="122">
        <f t="shared" si="28"/>
        <v>60.36</v>
      </c>
      <c r="AT114" s="122"/>
      <c r="AU114" s="122">
        <f t="shared" si="29"/>
        <v>37088.519999999997</v>
      </c>
      <c r="AV114" s="121">
        <f t="shared" si="31"/>
        <v>111265.56</v>
      </c>
      <c r="AW114" s="122"/>
      <c r="AX114" s="122"/>
      <c r="AY114" s="123"/>
      <c r="AZ114" s="123"/>
      <c r="BA114" s="107">
        <v>1</v>
      </c>
      <c r="BB114" s="124"/>
      <c r="BC114" s="124"/>
      <c r="BD114" s="156"/>
      <c r="BE114" s="157"/>
      <c r="BF114" s="157"/>
      <c r="BG114" s="126">
        <v>0.67220000000000002</v>
      </c>
      <c r="BH114" s="159">
        <f t="shared" si="30"/>
        <v>24930.9</v>
      </c>
      <c r="BI114" s="121">
        <f t="shared" si="32"/>
        <v>74792.7</v>
      </c>
      <c r="BJ114" s="159"/>
      <c r="BK114" s="159"/>
    </row>
    <row r="115" spans="1:63" s="127" customFormat="1" ht="22.5" customHeight="1" x14ac:dyDescent="0.25">
      <c r="A115" s="107" t="s">
        <v>161</v>
      </c>
      <c r="B115" s="136" t="s">
        <v>161</v>
      </c>
      <c r="C115" s="109" t="s">
        <v>121</v>
      </c>
      <c r="D115" s="109">
        <v>0</v>
      </c>
      <c r="E115" s="112"/>
      <c r="F115" s="137" t="s">
        <v>1355</v>
      </c>
      <c r="G115" s="110">
        <v>299429946</v>
      </c>
      <c r="H115" s="110"/>
      <c r="I115" s="110" t="s">
        <v>1529</v>
      </c>
      <c r="J115" s="164" t="s">
        <v>1530</v>
      </c>
      <c r="K115" s="164" t="s">
        <v>698</v>
      </c>
      <c r="L115" s="164"/>
      <c r="M115" s="114">
        <v>2050200</v>
      </c>
      <c r="N115" s="138" t="s">
        <v>1354</v>
      </c>
      <c r="O115" s="107">
        <v>3</v>
      </c>
      <c r="P115" s="114"/>
      <c r="Q115" s="115"/>
      <c r="R115" s="116">
        <v>43466</v>
      </c>
      <c r="S115" s="116">
        <v>43555</v>
      </c>
      <c r="T115" s="118"/>
      <c r="U115" s="118"/>
      <c r="V115" s="118"/>
      <c r="W115" s="118"/>
      <c r="X115" s="118"/>
      <c r="Y115" s="118">
        <v>1</v>
      </c>
      <c r="Z115" s="117">
        <v>2</v>
      </c>
      <c r="AA115" s="118"/>
      <c r="AB115" s="118"/>
      <c r="AC115" s="118">
        <f t="shared" si="18"/>
        <v>0</v>
      </c>
      <c r="AD115" s="118">
        <f t="shared" si="19"/>
        <v>0</v>
      </c>
      <c r="AE115" s="118">
        <f t="shared" si="20"/>
        <v>0</v>
      </c>
      <c r="AF115" s="118">
        <f t="shared" si="21"/>
        <v>0</v>
      </c>
      <c r="AG115" s="118">
        <f t="shared" si="22"/>
        <v>0</v>
      </c>
      <c r="AH115" s="118">
        <f t="shared" si="23"/>
        <v>9391.2000000000007</v>
      </c>
      <c r="AI115" s="118">
        <f t="shared" si="24"/>
        <v>21465.600000000002</v>
      </c>
      <c r="AJ115" s="118">
        <f t="shared" si="25"/>
        <v>0</v>
      </c>
      <c r="AK115" s="118">
        <f t="shared" si="26"/>
        <v>0</v>
      </c>
      <c r="AL115" s="119"/>
      <c r="AM115" s="119"/>
      <c r="AN115" s="120"/>
      <c r="AO115" s="121">
        <f t="shared" si="17"/>
        <v>30856.800000000003</v>
      </c>
      <c r="AP115" s="121"/>
      <c r="AQ115" s="121">
        <f t="shared" si="27"/>
        <v>4628.5200000000004</v>
      </c>
      <c r="AR115" s="121"/>
      <c r="AS115" s="122">
        <f t="shared" si="28"/>
        <v>60.36</v>
      </c>
      <c r="AT115" s="122"/>
      <c r="AU115" s="122">
        <f t="shared" si="29"/>
        <v>35545.68</v>
      </c>
      <c r="AV115" s="121">
        <f t="shared" si="31"/>
        <v>106637.04</v>
      </c>
      <c r="AW115" s="122"/>
      <c r="AX115" s="122"/>
      <c r="AY115" s="123"/>
      <c r="AZ115" s="123"/>
      <c r="BA115" s="107">
        <v>1</v>
      </c>
      <c r="BB115" s="124"/>
      <c r="BC115" s="124"/>
      <c r="BD115" s="156"/>
      <c r="BE115" s="157"/>
      <c r="BF115" s="157" t="s">
        <v>330</v>
      </c>
      <c r="BG115" s="126">
        <v>0.67220000000000002</v>
      </c>
      <c r="BH115" s="159">
        <f t="shared" si="30"/>
        <v>23893.81</v>
      </c>
      <c r="BI115" s="121">
        <f t="shared" si="32"/>
        <v>71681.429999999993</v>
      </c>
      <c r="BJ115" s="159"/>
      <c r="BK115" s="159"/>
    </row>
    <row r="116" spans="1:63" s="127" customFormat="1" ht="22.5" customHeight="1" x14ac:dyDescent="0.25">
      <c r="A116" s="107" t="s">
        <v>161</v>
      </c>
      <c r="B116" s="136" t="s">
        <v>161</v>
      </c>
      <c r="C116" s="109" t="s">
        <v>121</v>
      </c>
      <c r="D116" s="109"/>
      <c r="E116" s="112"/>
      <c r="F116" s="137" t="s">
        <v>1355</v>
      </c>
      <c r="G116" s="110">
        <v>299429946</v>
      </c>
      <c r="H116" s="110"/>
      <c r="I116" s="110" t="s">
        <v>1529</v>
      </c>
      <c r="J116" s="164" t="s">
        <v>1530</v>
      </c>
      <c r="K116" s="164" t="s">
        <v>1518</v>
      </c>
      <c r="L116" s="164"/>
      <c r="M116" s="114">
        <v>2050200</v>
      </c>
      <c r="N116" s="138" t="s">
        <v>1354</v>
      </c>
      <c r="O116" s="107">
        <v>2</v>
      </c>
      <c r="P116" s="114"/>
      <c r="Q116" s="115"/>
      <c r="R116" s="116">
        <v>43466</v>
      </c>
      <c r="S116" s="116">
        <v>43555</v>
      </c>
      <c r="T116" s="118"/>
      <c r="U116" s="118"/>
      <c r="V116" s="118"/>
      <c r="W116" s="118"/>
      <c r="X116" s="118"/>
      <c r="Y116" s="118">
        <v>1</v>
      </c>
      <c r="Z116" s="117">
        <v>1</v>
      </c>
      <c r="AA116" s="118"/>
      <c r="AB116" s="118"/>
      <c r="AC116" s="118">
        <f t="shared" si="18"/>
        <v>0</v>
      </c>
      <c r="AD116" s="118">
        <f t="shared" si="19"/>
        <v>0</v>
      </c>
      <c r="AE116" s="118">
        <f t="shared" si="20"/>
        <v>0</v>
      </c>
      <c r="AF116" s="118">
        <f t="shared" si="21"/>
        <v>0</v>
      </c>
      <c r="AG116" s="118">
        <f t="shared" si="22"/>
        <v>0</v>
      </c>
      <c r="AH116" s="118">
        <f t="shared" si="23"/>
        <v>9391.2000000000007</v>
      </c>
      <c r="AI116" s="118">
        <f t="shared" si="24"/>
        <v>10732.800000000001</v>
      </c>
      <c r="AJ116" s="118">
        <f t="shared" si="25"/>
        <v>0</v>
      </c>
      <c r="AK116" s="118">
        <f t="shared" si="26"/>
        <v>0</v>
      </c>
      <c r="AL116" s="119"/>
      <c r="AM116" s="119"/>
      <c r="AN116" s="120"/>
      <c r="AO116" s="121">
        <f t="shared" si="17"/>
        <v>20124</v>
      </c>
      <c r="AP116" s="121"/>
      <c r="AQ116" s="121">
        <f t="shared" si="27"/>
        <v>3018.6</v>
      </c>
      <c r="AR116" s="121"/>
      <c r="AS116" s="122">
        <f t="shared" si="28"/>
        <v>40.24</v>
      </c>
      <c r="AT116" s="122"/>
      <c r="AU116" s="122">
        <f t="shared" si="29"/>
        <v>23182.84</v>
      </c>
      <c r="AV116" s="121">
        <f t="shared" si="31"/>
        <v>69548.52</v>
      </c>
      <c r="AW116" s="122"/>
      <c r="AX116" s="122"/>
      <c r="AY116" s="123"/>
      <c r="AZ116" s="123"/>
      <c r="BA116" s="107">
        <v>1</v>
      </c>
      <c r="BB116" s="124"/>
      <c r="BC116" s="124"/>
      <c r="BD116" s="156"/>
      <c r="BE116" s="157"/>
      <c r="BF116" s="157" t="s">
        <v>330</v>
      </c>
      <c r="BG116" s="126">
        <v>0.67220000000000002</v>
      </c>
      <c r="BH116" s="159">
        <f t="shared" si="30"/>
        <v>15583.51</v>
      </c>
      <c r="BI116" s="121">
        <f t="shared" si="32"/>
        <v>46750.53</v>
      </c>
      <c r="BJ116" s="159"/>
      <c r="BK116" s="159"/>
    </row>
    <row r="117" spans="1:63" s="127" customFormat="1" ht="22.5" customHeight="1" x14ac:dyDescent="0.25">
      <c r="A117" s="107" t="s">
        <v>161</v>
      </c>
      <c r="B117" s="136" t="s">
        <v>161</v>
      </c>
      <c r="C117" s="109" t="s">
        <v>121</v>
      </c>
      <c r="D117" s="109"/>
      <c r="E117" s="112"/>
      <c r="F117" s="137" t="s">
        <v>1355</v>
      </c>
      <c r="G117" s="110">
        <v>299429946</v>
      </c>
      <c r="H117" s="110"/>
      <c r="I117" s="110" t="s">
        <v>1529</v>
      </c>
      <c r="J117" s="164" t="s">
        <v>1530</v>
      </c>
      <c r="K117" s="164" t="s">
        <v>707</v>
      </c>
      <c r="L117" s="164" t="s">
        <v>1531</v>
      </c>
      <c r="M117" s="114">
        <v>2050200</v>
      </c>
      <c r="N117" s="138" t="s">
        <v>1354</v>
      </c>
      <c r="O117" s="107">
        <v>2</v>
      </c>
      <c r="P117" s="114"/>
      <c r="Q117" s="115"/>
      <c r="R117" s="116">
        <v>43466</v>
      </c>
      <c r="S117" s="116">
        <v>43555</v>
      </c>
      <c r="T117" s="118"/>
      <c r="U117" s="118"/>
      <c r="V117" s="118"/>
      <c r="W117" s="118"/>
      <c r="X117" s="118"/>
      <c r="Y117" s="118"/>
      <c r="Z117" s="117">
        <v>2</v>
      </c>
      <c r="AA117" s="118"/>
      <c r="AB117" s="118"/>
      <c r="AC117" s="118">
        <f t="shared" si="18"/>
        <v>0</v>
      </c>
      <c r="AD117" s="118">
        <f t="shared" si="19"/>
        <v>0</v>
      </c>
      <c r="AE117" s="118">
        <f t="shared" si="20"/>
        <v>0</v>
      </c>
      <c r="AF117" s="118">
        <f t="shared" si="21"/>
        <v>0</v>
      </c>
      <c r="AG117" s="118">
        <f t="shared" si="22"/>
        <v>0</v>
      </c>
      <c r="AH117" s="118">
        <f t="shared" si="23"/>
        <v>0</v>
      </c>
      <c r="AI117" s="118">
        <f t="shared" si="24"/>
        <v>21465.600000000002</v>
      </c>
      <c r="AJ117" s="118">
        <f t="shared" si="25"/>
        <v>0</v>
      </c>
      <c r="AK117" s="118">
        <f t="shared" si="26"/>
        <v>0</v>
      </c>
      <c r="AL117" s="119"/>
      <c r="AM117" s="119"/>
      <c r="AN117" s="120"/>
      <c r="AO117" s="121">
        <f t="shared" si="17"/>
        <v>21465.600000000002</v>
      </c>
      <c r="AP117" s="121"/>
      <c r="AQ117" s="121">
        <f t="shared" si="27"/>
        <v>3219.84</v>
      </c>
      <c r="AR117" s="121"/>
      <c r="AS117" s="122">
        <f t="shared" si="28"/>
        <v>40.24</v>
      </c>
      <c r="AT117" s="122"/>
      <c r="AU117" s="122">
        <f t="shared" si="29"/>
        <v>24725.68</v>
      </c>
      <c r="AV117" s="121">
        <f t="shared" si="31"/>
        <v>74177.039999999994</v>
      </c>
      <c r="AW117" s="122"/>
      <c r="AX117" s="122"/>
      <c r="AY117" s="123"/>
      <c r="AZ117" s="123"/>
      <c r="BA117" s="107">
        <v>1</v>
      </c>
      <c r="BB117" s="124"/>
      <c r="BC117" s="124"/>
      <c r="BD117" s="156"/>
      <c r="BE117" s="157"/>
      <c r="BF117" s="157" t="s">
        <v>330</v>
      </c>
      <c r="BG117" s="126">
        <v>0.67220000000000002</v>
      </c>
      <c r="BH117" s="159">
        <f t="shared" si="30"/>
        <v>16620.599999999999</v>
      </c>
      <c r="BI117" s="121">
        <f t="shared" si="32"/>
        <v>49861.8</v>
      </c>
      <c r="BJ117" s="159"/>
      <c r="BK117" s="159"/>
    </row>
    <row r="118" spans="1:63" s="127" customFormat="1" ht="22.5" x14ac:dyDescent="0.25">
      <c r="A118" s="107" t="s">
        <v>161</v>
      </c>
      <c r="B118" s="136" t="s">
        <v>161</v>
      </c>
      <c r="C118" s="109" t="s">
        <v>121</v>
      </c>
      <c r="D118" s="109"/>
      <c r="E118" s="112"/>
      <c r="F118" s="137" t="s">
        <v>1355</v>
      </c>
      <c r="G118" s="110">
        <v>299429946</v>
      </c>
      <c r="H118" s="110"/>
      <c r="I118" s="110" t="s">
        <v>1529</v>
      </c>
      <c r="J118" s="164" t="s">
        <v>1530</v>
      </c>
      <c r="K118" s="164" t="s">
        <v>689</v>
      </c>
      <c r="L118" s="164"/>
      <c r="M118" s="114">
        <v>2050200</v>
      </c>
      <c r="N118" s="138" t="s">
        <v>1354</v>
      </c>
      <c r="O118" s="107">
        <v>1</v>
      </c>
      <c r="P118" s="114"/>
      <c r="Q118" s="115"/>
      <c r="R118" s="116">
        <v>43466</v>
      </c>
      <c r="S118" s="116">
        <v>43555</v>
      </c>
      <c r="T118" s="118"/>
      <c r="U118" s="118"/>
      <c r="V118" s="118"/>
      <c r="W118" s="118"/>
      <c r="X118" s="118"/>
      <c r="Y118" s="118"/>
      <c r="Z118" s="117">
        <v>1</v>
      </c>
      <c r="AA118" s="118"/>
      <c r="AB118" s="118"/>
      <c r="AC118" s="118">
        <f t="shared" si="18"/>
        <v>0</v>
      </c>
      <c r="AD118" s="118">
        <f t="shared" si="19"/>
        <v>0</v>
      </c>
      <c r="AE118" s="118">
        <f t="shared" si="20"/>
        <v>0</v>
      </c>
      <c r="AF118" s="118">
        <f t="shared" si="21"/>
        <v>0</v>
      </c>
      <c r="AG118" s="118">
        <f t="shared" si="22"/>
        <v>0</v>
      </c>
      <c r="AH118" s="118">
        <f t="shared" si="23"/>
        <v>0</v>
      </c>
      <c r="AI118" s="118">
        <f t="shared" si="24"/>
        <v>10732.800000000001</v>
      </c>
      <c r="AJ118" s="118">
        <f t="shared" si="25"/>
        <v>0</v>
      </c>
      <c r="AK118" s="118">
        <f t="shared" si="26"/>
        <v>0</v>
      </c>
      <c r="AL118" s="119"/>
      <c r="AM118" s="119"/>
      <c r="AN118" s="120"/>
      <c r="AO118" s="121">
        <f t="shared" si="17"/>
        <v>10732.800000000001</v>
      </c>
      <c r="AP118" s="121"/>
      <c r="AQ118" s="121">
        <f t="shared" si="27"/>
        <v>1609.92</v>
      </c>
      <c r="AR118" s="121"/>
      <c r="AS118" s="122">
        <f t="shared" si="28"/>
        <v>20.12</v>
      </c>
      <c r="AT118" s="122"/>
      <c r="AU118" s="122">
        <f t="shared" si="29"/>
        <v>12362.84</v>
      </c>
      <c r="AV118" s="121">
        <f t="shared" si="31"/>
        <v>37088.519999999997</v>
      </c>
      <c r="AW118" s="122"/>
      <c r="AX118" s="122"/>
      <c r="AY118" s="123"/>
      <c r="AZ118" s="123"/>
      <c r="BA118" s="107">
        <v>1</v>
      </c>
      <c r="BB118" s="124"/>
      <c r="BC118" s="124"/>
      <c r="BD118" s="156"/>
      <c r="BE118" s="157"/>
      <c r="BF118" s="157" t="s">
        <v>330</v>
      </c>
      <c r="BG118" s="126">
        <v>0.67220000000000002</v>
      </c>
      <c r="BH118" s="159">
        <f t="shared" si="30"/>
        <v>8310.2999999999993</v>
      </c>
      <c r="BI118" s="121">
        <f t="shared" si="32"/>
        <v>24930.9</v>
      </c>
      <c r="BJ118" s="159"/>
      <c r="BK118" s="159"/>
    </row>
    <row r="119" spans="1:63" s="127" customFormat="1" ht="22.5" x14ac:dyDescent="0.25">
      <c r="A119" s="107" t="s">
        <v>161</v>
      </c>
      <c r="B119" s="136" t="s">
        <v>161</v>
      </c>
      <c r="C119" s="109" t="s">
        <v>121</v>
      </c>
      <c r="D119" s="109"/>
      <c r="E119" s="112"/>
      <c r="F119" s="137" t="s">
        <v>1355</v>
      </c>
      <c r="G119" s="110">
        <v>299429946</v>
      </c>
      <c r="H119" s="110"/>
      <c r="I119" s="110" t="s">
        <v>1529</v>
      </c>
      <c r="J119" s="164" t="s">
        <v>1530</v>
      </c>
      <c r="K119" s="164" t="s">
        <v>1511</v>
      </c>
      <c r="L119" s="164"/>
      <c r="M119" s="114">
        <v>2050200</v>
      </c>
      <c r="N119" s="138" t="s">
        <v>1354</v>
      </c>
      <c r="O119" s="107">
        <v>2</v>
      </c>
      <c r="P119" s="114"/>
      <c r="Q119" s="115"/>
      <c r="R119" s="116">
        <v>43466</v>
      </c>
      <c r="S119" s="116">
        <v>43555</v>
      </c>
      <c r="T119" s="118"/>
      <c r="U119" s="118"/>
      <c r="V119" s="118"/>
      <c r="W119" s="118"/>
      <c r="X119" s="118"/>
      <c r="Y119" s="118"/>
      <c r="Z119" s="117">
        <v>2</v>
      </c>
      <c r="AA119" s="118"/>
      <c r="AB119" s="118"/>
      <c r="AC119" s="118">
        <f t="shared" si="18"/>
        <v>0</v>
      </c>
      <c r="AD119" s="118">
        <f t="shared" si="19"/>
        <v>0</v>
      </c>
      <c r="AE119" s="118">
        <f t="shared" si="20"/>
        <v>0</v>
      </c>
      <c r="AF119" s="118">
        <f t="shared" si="21"/>
        <v>0</v>
      </c>
      <c r="AG119" s="118">
        <f t="shared" si="22"/>
        <v>0</v>
      </c>
      <c r="AH119" s="118">
        <f t="shared" si="23"/>
        <v>0</v>
      </c>
      <c r="AI119" s="118">
        <f t="shared" si="24"/>
        <v>21465.600000000002</v>
      </c>
      <c r="AJ119" s="118">
        <f t="shared" si="25"/>
        <v>0</v>
      </c>
      <c r="AK119" s="118">
        <f t="shared" si="26"/>
        <v>0</v>
      </c>
      <c r="AL119" s="119"/>
      <c r="AM119" s="119"/>
      <c r="AN119" s="120"/>
      <c r="AO119" s="121">
        <f t="shared" si="17"/>
        <v>21465.600000000002</v>
      </c>
      <c r="AP119" s="121"/>
      <c r="AQ119" s="121">
        <f t="shared" si="27"/>
        <v>3219.84</v>
      </c>
      <c r="AR119" s="121"/>
      <c r="AS119" s="122">
        <f t="shared" si="28"/>
        <v>40.24</v>
      </c>
      <c r="AT119" s="122"/>
      <c r="AU119" s="122">
        <f t="shared" si="29"/>
        <v>24725.68</v>
      </c>
      <c r="AV119" s="121">
        <f t="shared" si="31"/>
        <v>74177.039999999994</v>
      </c>
      <c r="AW119" s="122"/>
      <c r="AX119" s="122"/>
      <c r="AY119" s="123"/>
      <c r="AZ119" s="123"/>
      <c r="BA119" s="107">
        <v>1</v>
      </c>
      <c r="BB119" s="124"/>
      <c r="BC119" s="124"/>
      <c r="BD119" s="156"/>
      <c r="BE119" s="157"/>
      <c r="BF119" s="157" t="s">
        <v>330</v>
      </c>
      <c r="BG119" s="126">
        <v>0.67220000000000002</v>
      </c>
      <c r="BH119" s="159">
        <f t="shared" si="30"/>
        <v>16620.599999999999</v>
      </c>
      <c r="BI119" s="121">
        <f t="shared" si="32"/>
        <v>49861.8</v>
      </c>
      <c r="BJ119" s="159"/>
      <c r="BK119" s="159"/>
    </row>
    <row r="120" spans="1:63" s="127" customFormat="1" ht="22.5" x14ac:dyDescent="0.25">
      <c r="A120" s="107" t="s">
        <v>161</v>
      </c>
      <c r="B120" s="136" t="s">
        <v>161</v>
      </c>
      <c r="C120" s="109" t="s">
        <v>121</v>
      </c>
      <c r="D120" s="109"/>
      <c r="E120" s="112"/>
      <c r="F120" s="137" t="s">
        <v>1355</v>
      </c>
      <c r="G120" s="110">
        <v>299429946</v>
      </c>
      <c r="H120" s="110"/>
      <c r="I120" s="110" t="s">
        <v>1529</v>
      </c>
      <c r="J120" s="164" t="s">
        <v>1530</v>
      </c>
      <c r="K120" s="164" t="s">
        <v>161</v>
      </c>
      <c r="L120" s="164"/>
      <c r="M120" s="114">
        <v>2050200</v>
      </c>
      <c r="N120" s="138" t="s">
        <v>1354</v>
      </c>
      <c r="O120" s="107">
        <v>6</v>
      </c>
      <c r="P120" s="114"/>
      <c r="Q120" s="115"/>
      <c r="R120" s="116">
        <v>43466</v>
      </c>
      <c r="S120" s="116">
        <v>43555</v>
      </c>
      <c r="T120" s="118"/>
      <c r="U120" s="118"/>
      <c r="V120" s="118"/>
      <c r="W120" s="118"/>
      <c r="X120" s="118"/>
      <c r="Y120" s="118"/>
      <c r="Z120" s="117">
        <v>6</v>
      </c>
      <c r="AA120" s="118"/>
      <c r="AB120" s="118"/>
      <c r="AC120" s="118">
        <f t="shared" si="18"/>
        <v>0</v>
      </c>
      <c r="AD120" s="118">
        <f t="shared" si="19"/>
        <v>0</v>
      </c>
      <c r="AE120" s="118">
        <f t="shared" si="20"/>
        <v>0</v>
      </c>
      <c r="AF120" s="118">
        <f t="shared" si="21"/>
        <v>0</v>
      </c>
      <c r="AG120" s="118">
        <f t="shared" si="22"/>
        <v>0</v>
      </c>
      <c r="AH120" s="118">
        <f t="shared" si="23"/>
        <v>0</v>
      </c>
      <c r="AI120" s="118">
        <f t="shared" si="24"/>
        <v>64396.800000000003</v>
      </c>
      <c r="AJ120" s="118">
        <f t="shared" si="25"/>
        <v>0</v>
      </c>
      <c r="AK120" s="118">
        <f t="shared" si="26"/>
        <v>0</v>
      </c>
      <c r="AL120" s="119"/>
      <c r="AM120" s="119"/>
      <c r="AN120" s="120"/>
      <c r="AO120" s="121">
        <f t="shared" si="17"/>
        <v>64396.800000000003</v>
      </c>
      <c r="AP120" s="121"/>
      <c r="AQ120" s="121">
        <f t="shared" si="27"/>
        <v>9659.52</v>
      </c>
      <c r="AR120" s="121"/>
      <c r="AS120" s="122">
        <f t="shared" si="28"/>
        <v>120.72</v>
      </c>
      <c r="AT120" s="122"/>
      <c r="AU120" s="122">
        <f t="shared" si="29"/>
        <v>74177.039999999994</v>
      </c>
      <c r="AV120" s="121">
        <f t="shared" si="31"/>
        <v>222531.12</v>
      </c>
      <c r="AW120" s="122"/>
      <c r="AX120" s="122"/>
      <c r="AY120" s="123"/>
      <c r="AZ120" s="123"/>
      <c r="BA120" s="107">
        <v>1</v>
      </c>
      <c r="BB120" s="124"/>
      <c r="BC120" s="124"/>
      <c r="BD120" s="156"/>
      <c r="BE120" s="157"/>
      <c r="BF120" s="157" t="s">
        <v>330</v>
      </c>
      <c r="BG120" s="126">
        <v>0.67220000000000002</v>
      </c>
      <c r="BH120" s="159">
        <f t="shared" si="30"/>
        <v>49861.81</v>
      </c>
      <c r="BI120" s="121">
        <f t="shared" si="32"/>
        <v>149585.43</v>
      </c>
      <c r="BJ120" s="159"/>
      <c r="BK120" s="159"/>
    </row>
    <row r="121" spans="1:63" s="127" customFormat="1" ht="22.5" x14ac:dyDescent="0.25">
      <c r="A121" s="107" t="s">
        <v>161</v>
      </c>
      <c r="B121" s="136" t="s">
        <v>161</v>
      </c>
      <c r="C121" s="109" t="s">
        <v>121</v>
      </c>
      <c r="D121" s="109"/>
      <c r="E121" s="112"/>
      <c r="F121" s="137" t="s">
        <v>1355</v>
      </c>
      <c r="G121" s="110">
        <v>299429946</v>
      </c>
      <c r="H121" s="110"/>
      <c r="I121" s="110" t="s">
        <v>1529</v>
      </c>
      <c r="J121" s="164" t="s">
        <v>1530</v>
      </c>
      <c r="K121" s="164" t="s">
        <v>1532</v>
      </c>
      <c r="L121" s="164"/>
      <c r="M121" s="114">
        <v>2050200</v>
      </c>
      <c r="N121" s="138" t="s">
        <v>1354</v>
      </c>
      <c r="O121" s="107">
        <v>1</v>
      </c>
      <c r="P121" s="114"/>
      <c r="Q121" s="115"/>
      <c r="R121" s="116">
        <v>43466</v>
      </c>
      <c r="S121" s="116">
        <v>43555</v>
      </c>
      <c r="T121" s="118"/>
      <c r="U121" s="118"/>
      <c r="V121" s="118"/>
      <c r="W121" s="118"/>
      <c r="X121" s="118"/>
      <c r="Y121" s="118"/>
      <c r="Z121" s="117">
        <v>1</v>
      </c>
      <c r="AA121" s="118"/>
      <c r="AB121" s="118"/>
      <c r="AC121" s="118">
        <f t="shared" si="18"/>
        <v>0</v>
      </c>
      <c r="AD121" s="118">
        <f t="shared" si="19"/>
        <v>0</v>
      </c>
      <c r="AE121" s="118">
        <f t="shared" si="20"/>
        <v>0</v>
      </c>
      <c r="AF121" s="118">
        <f t="shared" si="21"/>
        <v>0</v>
      </c>
      <c r="AG121" s="118">
        <f t="shared" si="22"/>
        <v>0</v>
      </c>
      <c r="AH121" s="118">
        <f t="shared" si="23"/>
        <v>0</v>
      </c>
      <c r="AI121" s="118">
        <f t="shared" si="24"/>
        <v>10732.800000000001</v>
      </c>
      <c r="AJ121" s="118">
        <f t="shared" si="25"/>
        <v>0</v>
      </c>
      <c r="AK121" s="118">
        <f t="shared" si="26"/>
        <v>0</v>
      </c>
      <c r="AL121" s="119"/>
      <c r="AM121" s="119"/>
      <c r="AN121" s="120"/>
      <c r="AO121" s="121">
        <f t="shared" si="17"/>
        <v>10732.800000000001</v>
      </c>
      <c r="AP121" s="121"/>
      <c r="AQ121" s="121">
        <f t="shared" si="27"/>
        <v>1609.92</v>
      </c>
      <c r="AR121" s="121"/>
      <c r="AS121" s="122">
        <f t="shared" si="28"/>
        <v>20.12</v>
      </c>
      <c r="AT121" s="122"/>
      <c r="AU121" s="122">
        <f t="shared" si="29"/>
        <v>12362.84</v>
      </c>
      <c r="AV121" s="121">
        <f t="shared" si="31"/>
        <v>37088.519999999997</v>
      </c>
      <c r="AW121" s="122"/>
      <c r="AX121" s="122"/>
      <c r="AY121" s="123"/>
      <c r="AZ121" s="123"/>
      <c r="BA121" s="107">
        <v>1</v>
      </c>
      <c r="BB121" s="124"/>
      <c r="BC121" s="124"/>
      <c r="BD121" s="156"/>
      <c r="BE121" s="157"/>
      <c r="BF121" s="157" t="s">
        <v>330</v>
      </c>
      <c r="BG121" s="126">
        <v>0.67220000000000002</v>
      </c>
      <c r="BH121" s="159">
        <f t="shared" si="30"/>
        <v>8310.2999999999993</v>
      </c>
      <c r="BI121" s="121">
        <f t="shared" si="32"/>
        <v>24930.9</v>
      </c>
      <c r="BJ121" s="159"/>
      <c r="BK121" s="159"/>
    </row>
    <row r="122" spans="1:63" s="127" customFormat="1" ht="22.5" x14ac:dyDescent="0.25">
      <c r="A122" s="107" t="s">
        <v>161</v>
      </c>
      <c r="B122" s="108" t="s">
        <v>854</v>
      </c>
      <c r="C122" s="109" t="s">
        <v>121</v>
      </c>
      <c r="D122" s="109">
        <v>0</v>
      </c>
      <c r="E122" s="110"/>
      <c r="F122" s="111" t="s">
        <v>1351</v>
      </c>
      <c r="G122" s="113" t="s">
        <v>1533</v>
      </c>
      <c r="H122" s="113"/>
      <c r="I122" s="113" t="s">
        <v>1534</v>
      </c>
      <c r="J122" s="108" t="s">
        <v>1535</v>
      </c>
      <c r="K122" s="108" t="s">
        <v>863</v>
      </c>
      <c r="L122" s="108"/>
      <c r="M122" s="107">
        <v>2050200</v>
      </c>
      <c r="N122" s="108" t="s">
        <v>1354</v>
      </c>
      <c r="O122" s="107">
        <v>1</v>
      </c>
      <c r="P122" s="114"/>
      <c r="Q122" s="115"/>
      <c r="R122" s="116">
        <v>43466</v>
      </c>
      <c r="S122" s="116">
        <v>43555</v>
      </c>
      <c r="T122" s="118"/>
      <c r="U122" s="118"/>
      <c r="V122" s="118"/>
      <c r="W122" s="118"/>
      <c r="X122" s="118"/>
      <c r="Y122" s="118"/>
      <c r="Z122" s="117">
        <v>1</v>
      </c>
      <c r="AA122" s="118"/>
      <c r="AB122" s="118"/>
      <c r="AC122" s="118">
        <f t="shared" si="18"/>
        <v>0</v>
      </c>
      <c r="AD122" s="118">
        <f t="shared" si="19"/>
        <v>0</v>
      </c>
      <c r="AE122" s="118">
        <f t="shared" si="20"/>
        <v>0</v>
      </c>
      <c r="AF122" s="118">
        <f t="shared" si="21"/>
        <v>0</v>
      </c>
      <c r="AG122" s="118">
        <f t="shared" si="22"/>
        <v>0</v>
      </c>
      <c r="AH122" s="118">
        <f t="shared" si="23"/>
        <v>0</v>
      </c>
      <c r="AI122" s="118">
        <f t="shared" si="24"/>
        <v>10732.800000000001</v>
      </c>
      <c r="AJ122" s="118">
        <f t="shared" si="25"/>
        <v>0</v>
      </c>
      <c r="AK122" s="118">
        <f t="shared" si="26"/>
        <v>0</v>
      </c>
      <c r="AL122" s="119"/>
      <c r="AM122" s="119"/>
      <c r="AN122" s="120"/>
      <c r="AO122" s="121">
        <f t="shared" si="17"/>
        <v>10732.800000000001</v>
      </c>
      <c r="AP122" s="121"/>
      <c r="AQ122" s="121">
        <f t="shared" si="27"/>
        <v>1609.92</v>
      </c>
      <c r="AR122" s="121"/>
      <c r="AS122" s="122">
        <f t="shared" si="28"/>
        <v>20.12</v>
      </c>
      <c r="AT122" s="122"/>
      <c r="AU122" s="122">
        <f t="shared" si="29"/>
        <v>12362.84</v>
      </c>
      <c r="AV122" s="121">
        <f t="shared" si="31"/>
        <v>37088.519999999997</v>
      </c>
      <c r="AW122" s="122"/>
      <c r="AX122" s="122"/>
      <c r="AY122" s="123"/>
      <c r="AZ122" s="123"/>
      <c r="BA122" s="107">
        <v>1</v>
      </c>
      <c r="BB122" s="124"/>
      <c r="BC122" s="124"/>
      <c r="BD122" s="108"/>
      <c r="BE122" s="125"/>
      <c r="BF122" s="125"/>
      <c r="BG122" s="126">
        <v>0.67220000000000002</v>
      </c>
      <c r="BH122" s="159">
        <f t="shared" si="30"/>
        <v>8310.2999999999993</v>
      </c>
      <c r="BI122" s="121">
        <f t="shared" si="32"/>
        <v>24930.9</v>
      </c>
      <c r="BJ122" s="159"/>
      <c r="BK122" s="159"/>
    </row>
    <row r="123" spans="1:63" s="127" customFormat="1" ht="22.5" x14ac:dyDescent="0.25">
      <c r="A123" s="107" t="s">
        <v>161</v>
      </c>
      <c r="B123" s="108" t="s">
        <v>854</v>
      </c>
      <c r="C123" s="109" t="s">
        <v>121</v>
      </c>
      <c r="D123" s="109">
        <v>0</v>
      </c>
      <c r="E123" s="110"/>
      <c r="F123" s="111" t="s">
        <v>1351</v>
      </c>
      <c r="G123" s="113">
        <v>240724070</v>
      </c>
      <c r="H123" s="113"/>
      <c r="I123" s="113" t="s">
        <v>1536</v>
      </c>
      <c r="J123" s="108" t="s">
        <v>1537</v>
      </c>
      <c r="K123" s="108" t="s">
        <v>854</v>
      </c>
      <c r="L123" s="108"/>
      <c r="M123" s="107">
        <v>2050200</v>
      </c>
      <c r="N123" s="108" t="s">
        <v>1354</v>
      </c>
      <c r="O123" s="107">
        <v>1</v>
      </c>
      <c r="P123" s="114"/>
      <c r="Q123" s="115"/>
      <c r="R123" s="116">
        <v>43466</v>
      </c>
      <c r="S123" s="116">
        <v>43555</v>
      </c>
      <c r="T123" s="118"/>
      <c r="U123" s="118"/>
      <c r="V123" s="118"/>
      <c r="W123" s="118"/>
      <c r="X123" s="118"/>
      <c r="Y123" s="118"/>
      <c r="Z123" s="117">
        <v>1</v>
      </c>
      <c r="AA123" s="118"/>
      <c r="AB123" s="118"/>
      <c r="AC123" s="118">
        <f t="shared" si="18"/>
        <v>0</v>
      </c>
      <c r="AD123" s="118">
        <f t="shared" si="19"/>
        <v>0</v>
      </c>
      <c r="AE123" s="118">
        <f t="shared" si="20"/>
        <v>0</v>
      </c>
      <c r="AF123" s="118">
        <f t="shared" si="21"/>
        <v>0</v>
      </c>
      <c r="AG123" s="118">
        <f t="shared" si="22"/>
        <v>0</v>
      </c>
      <c r="AH123" s="118">
        <f t="shared" si="23"/>
        <v>0</v>
      </c>
      <c r="AI123" s="118">
        <f t="shared" si="24"/>
        <v>10732.800000000001</v>
      </c>
      <c r="AJ123" s="118">
        <f t="shared" si="25"/>
        <v>0</v>
      </c>
      <c r="AK123" s="118">
        <f t="shared" si="26"/>
        <v>0</v>
      </c>
      <c r="AL123" s="119"/>
      <c r="AM123" s="119"/>
      <c r="AN123" s="120"/>
      <c r="AO123" s="121">
        <f t="shared" si="17"/>
        <v>10732.800000000001</v>
      </c>
      <c r="AP123" s="121"/>
      <c r="AQ123" s="121">
        <f t="shared" si="27"/>
        <v>1609.92</v>
      </c>
      <c r="AR123" s="121"/>
      <c r="AS123" s="122">
        <f t="shared" si="28"/>
        <v>20.12</v>
      </c>
      <c r="AT123" s="122"/>
      <c r="AU123" s="122">
        <f t="shared" si="29"/>
        <v>12362.84</v>
      </c>
      <c r="AV123" s="121">
        <f t="shared" si="31"/>
        <v>37088.519999999997</v>
      </c>
      <c r="AW123" s="122"/>
      <c r="AX123" s="122"/>
      <c r="AY123" s="123"/>
      <c r="AZ123" s="123"/>
      <c r="BA123" s="107">
        <v>1</v>
      </c>
      <c r="BB123" s="124"/>
      <c r="BC123" s="124"/>
      <c r="BD123" s="108"/>
      <c r="BE123" s="125"/>
      <c r="BF123" s="125"/>
      <c r="BG123" s="126">
        <v>0.67220000000000002</v>
      </c>
      <c r="BH123" s="159">
        <f t="shared" si="30"/>
        <v>8310.2999999999993</v>
      </c>
      <c r="BI123" s="121">
        <f t="shared" si="32"/>
        <v>24930.9</v>
      </c>
      <c r="BJ123" s="159"/>
      <c r="BK123" s="159"/>
    </row>
    <row r="124" spans="1:63" s="127" customFormat="1" ht="22.5" x14ac:dyDescent="0.25">
      <c r="A124" s="107" t="s">
        <v>161</v>
      </c>
      <c r="B124" s="108" t="s">
        <v>854</v>
      </c>
      <c r="C124" s="109" t="s">
        <v>121</v>
      </c>
      <c r="D124" s="109">
        <v>0</v>
      </c>
      <c r="E124" s="110"/>
      <c r="F124" s="111" t="s">
        <v>1355</v>
      </c>
      <c r="G124" s="110">
        <v>309530954</v>
      </c>
      <c r="H124" s="110"/>
      <c r="I124" s="110" t="s">
        <v>1538</v>
      </c>
      <c r="J124" s="108" t="s">
        <v>1539</v>
      </c>
      <c r="K124" s="108" t="s">
        <v>854</v>
      </c>
      <c r="L124" s="108"/>
      <c r="M124" s="114">
        <v>2050200</v>
      </c>
      <c r="N124" s="108" t="s">
        <v>1354</v>
      </c>
      <c r="O124" s="114">
        <v>4</v>
      </c>
      <c r="P124" s="114"/>
      <c r="Q124" s="115"/>
      <c r="R124" s="116">
        <v>43466</v>
      </c>
      <c r="S124" s="116">
        <v>43555</v>
      </c>
      <c r="T124" s="118"/>
      <c r="U124" s="118"/>
      <c r="V124" s="118"/>
      <c r="W124" s="118"/>
      <c r="X124" s="118"/>
      <c r="Y124" s="118">
        <v>4</v>
      </c>
      <c r="Z124" s="117"/>
      <c r="AA124" s="118"/>
      <c r="AB124" s="118"/>
      <c r="AC124" s="118">
        <f t="shared" si="18"/>
        <v>0</v>
      </c>
      <c r="AD124" s="118">
        <f t="shared" si="19"/>
        <v>0</v>
      </c>
      <c r="AE124" s="118">
        <f t="shared" si="20"/>
        <v>0</v>
      </c>
      <c r="AF124" s="118">
        <f t="shared" si="21"/>
        <v>0</v>
      </c>
      <c r="AG124" s="118">
        <f t="shared" si="22"/>
        <v>0</v>
      </c>
      <c r="AH124" s="118">
        <f t="shared" si="23"/>
        <v>37564.800000000003</v>
      </c>
      <c r="AI124" s="118">
        <f t="shared" si="24"/>
        <v>0</v>
      </c>
      <c r="AJ124" s="118">
        <f t="shared" si="25"/>
        <v>0</v>
      </c>
      <c r="AK124" s="118">
        <f t="shared" si="26"/>
        <v>0</v>
      </c>
      <c r="AL124" s="119"/>
      <c r="AM124" s="119"/>
      <c r="AN124" s="120"/>
      <c r="AO124" s="121">
        <f t="shared" si="17"/>
        <v>37564.800000000003</v>
      </c>
      <c r="AP124" s="121"/>
      <c r="AQ124" s="121">
        <f t="shared" si="27"/>
        <v>5634.72</v>
      </c>
      <c r="AR124" s="121"/>
      <c r="AS124" s="122">
        <f t="shared" si="28"/>
        <v>80.48</v>
      </c>
      <c r="AT124" s="122"/>
      <c r="AU124" s="122">
        <f t="shared" si="29"/>
        <v>43280</v>
      </c>
      <c r="AV124" s="121">
        <f t="shared" si="31"/>
        <v>129840</v>
      </c>
      <c r="AW124" s="122"/>
      <c r="AX124" s="122"/>
      <c r="AY124" s="123"/>
      <c r="AZ124" s="123"/>
      <c r="BA124" s="107">
        <v>1</v>
      </c>
      <c r="BB124" s="124"/>
      <c r="BC124" s="124"/>
      <c r="BD124" s="156" t="s">
        <v>1540</v>
      </c>
      <c r="BE124" s="157"/>
      <c r="BF124" s="157" t="s">
        <v>1417</v>
      </c>
      <c r="BG124" s="126">
        <v>0.67220000000000002</v>
      </c>
      <c r="BH124" s="159">
        <f t="shared" si="30"/>
        <v>29092.82</v>
      </c>
      <c r="BI124" s="121">
        <f t="shared" si="32"/>
        <v>87278.46</v>
      </c>
      <c r="BJ124" s="159"/>
      <c r="BK124" s="159"/>
    </row>
    <row r="125" spans="1:63" s="127" customFormat="1" ht="22.5" customHeight="1" x14ac:dyDescent="0.25">
      <c r="A125" s="107" t="s">
        <v>161</v>
      </c>
      <c r="B125" s="108" t="s">
        <v>854</v>
      </c>
      <c r="C125" s="109" t="s">
        <v>121</v>
      </c>
      <c r="D125" s="109"/>
      <c r="E125" s="110"/>
      <c r="F125" s="111" t="s">
        <v>1355</v>
      </c>
      <c r="G125" s="110">
        <v>309530954</v>
      </c>
      <c r="H125" s="110"/>
      <c r="I125" s="110" t="s">
        <v>1538</v>
      </c>
      <c r="J125" s="108" t="s">
        <v>1539</v>
      </c>
      <c r="K125" s="108" t="s">
        <v>858</v>
      </c>
      <c r="L125" s="108"/>
      <c r="M125" s="114">
        <v>2050200</v>
      </c>
      <c r="N125" s="108" t="s">
        <v>1354</v>
      </c>
      <c r="O125" s="114">
        <v>1</v>
      </c>
      <c r="P125" s="114"/>
      <c r="Q125" s="115"/>
      <c r="R125" s="116">
        <v>43466</v>
      </c>
      <c r="S125" s="116">
        <v>43555</v>
      </c>
      <c r="T125" s="118"/>
      <c r="U125" s="118"/>
      <c r="V125" s="118"/>
      <c r="W125" s="118"/>
      <c r="X125" s="118"/>
      <c r="Y125" s="118">
        <v>1</v>
      </c>
      <c r="Z125" s="117"/>
      <c r="AA125" s="118"/>
      <c r="AB125" s="118"/>
      <c r="AC125" s="118">
        <f t="shared" si="18"/>
        <v>0</v>
      </c>
      <c r="AD125" s="118">
        <f t="shared" si="19"/>
        <v>0</v>
      </c>
      <c r="AE125" s="118">
        <f t="shared" si="20"/>
        <v>0</v>
      </c>
      <c r="AF125" s="118">
        <f t="shared" si="21"/>
        <v>0</v>
      </c>
      <c r="AG125" s="118">
        <f t="shared" si="22"/>
        <v>0</v>
      </c>
      <c r="AH125" s="118">
        <f t="shared" si="23"/>
        <v>9391.2000000000007</v>
      </c>
      <c r="AI125" s="118">
        <f t="shared" si="24"/>
        <v>0</v>
      </c>
      <c r="AJ125" s="118">
        <f t="shared" si="25"/>
        <v>0</v>
      </c>
      <c r="AK125" s="118">
        <f t="shared" si="26"/>
        <v>0</v>
      </c>
      <c r="AL125" s="119"/>
      <c r="AM125" s="119"/>
      <c r="AN125" s="120"/>
      <c r="AO125" s="121">
        <f t="shared" ref="AO125:AO173" si="33">IF(AL125&gt;0,AL125,SUM(AC125:AI125)+AK125)</f>
        <v>9391.2000000000007</v>
      </c>
      <c r="AP125" s="121"/>
      <c r="AQ125" s="121">
        <f t="shared" si="27"/>
        <v>1408.68</v>
      </c>
      <c r="AR125" s="121"/>
      <c r="AS125" s="122">
        <f t="shared" si="28"/>
        <v>20.12</v>
      </c>
      <c r="AT125" s="122"/>
      <c r="AU125" s="122">
        <f t="shared" si="29"/>
        <v>10820</v>
      </c>
      <c r="AV125" s="121">
        <f t="shared" si="31"/>
        <v>32460</v>
      </c>
      <c r="AW125" s="122"/>
      <c r="AX125" s="122"/>
      <c r="AY125" s="123"/>
      <c r="AZ125" s="123"/>
      <c r="BA125" s="107">
        <v>1</v>
      </c>
      <c r="BB125" s="124"/>
      <c r="BC125" s="124"/>
      <c r="BD125" s="156" t="s">
        <v>1541</v>
      </c>
      <c r="BE125" s="157"/>
      <c r="BF125" s="157" t="s">
        <v>1417</v>
      </c>
      <c r="BG125" s="126">
        <v>0.67220000000000002</v>
      </c>
      <c r="BH125" s="159">
        <f t="shared" si="30"/>
        <v>7273.2</v>
      </c>
      <c r="BI125" s="121">
        <f t="shared" si="32"/>
        <v>21819.599999999999</v>
      </c>
      <c r="BJ125" s="159"/>
      <c r="BK125" s="159"/>
    </row>
    <row r="126" spans="1:63" s="127" customFormat="1" ht="22.5" customHeight="1" x14ac:dyDescent="0.25">
      <c r="A126" s="107" t="s">
        <v>101</v>
      </c>
      <c r="B126" s="136" t="s">
        <v>893</v>
      </c>
      <c r="C126" s="109" t="s">
        <v>121</v>
      </c>
      <c r="D126" s="109">
        <v>0</v>
      </c>
      <c r="E126" s="112"/>
      <c r="F126" s="111" t="s">
        <v>1351</v>
      </c>
      <c r="G126" s="113" t="s">
        <v>1542</v>
      </c>
      <c r="H126" s="113"/>
      <c r="I126" s="113" t="s">
        <v>1543</v>
      </c>
      <c r="J126" s="130" t="s">
        <v>1544</v>
      </c>
      <c r="K126" s="130" t="s">
        <v>1545</v>
      </c>
      <c r="L126" s="130"/>
      <c r="M126" s="107">
        <v>2050200</v>
      </c>
      <c r="N126" s="108" t="s">
        <v>1546</v>
      </c>
      <c r="O126" s="107">
        <v>1</v>
      </c>
      <c r="P126" s="114"/>
      <c r="Q126" s="115"/>
      <c r="R126" s="116">
        <v>43466</v>
      </c>
      <c r="S126" s="116">
        <v>43555</v>
      </c>
      <c r="T126" s="118"/>
      <c r="U126" s="118"/>
      <c r="V126" s="118"/>
      <c r="W126" s="118"/>
      <c r="X126" s="118"/>
      <c r="Y126" s="211">
        <v>1</v>
      </c>
      <c r="Z126" s="215"/>
      <c r="AA126" s="118"/>
      <c r="AB126" s="118"/>
      <c r="AC126" s="118">
        <f t="shared" si="18"/>
        <v>0</v>
      </c>
      <c r="AD126" s="118">
        <f t="shared" si="19"/>
        <v>0</v>
      </c>
      <c r="AE126" s="118">
        <f t="shared" si="20"/>
        <v>0</v>
      </c>
      <c r="AF126" s="118">
        <f t="shared" si="21"/>
        <v>0</v>
      </c>
      <c r="AG126" s="118">
        <f t="shared" si="22"/>
        <v>0</v>
      </c>
      <c r="AH126" s="118">
        <f t="shared" si="23"/>
        <v>9391.2000000000007</v>
      </c>
      <c r="AI126" s="118">
        <f t="shared" si="24"/>
        <v>0</v>
      </c>
      <c r="AJ126" s="118">
        <f t="shared" si="25"/>
        <v>0</v>
      </c>
      <c r="AK126" s="118">
        <f t="shared" si="26"/>
        <v>0</v>
      </c>
      <c r="AL126" s="119"/>
      <c r="AM126" s="119"/>
      <c r="AN126" s="120"/>
      <c r="AO126" s="121">
        <f t="shared" si="33"/>
        <v>9391.2000000000007</v>
      </c>
      <c r="AP126" s="121"/>
      <c r="AQ126" s="121">
        <f t="shared" si="27"/>
        <v>1408.68</v>
      </c>
      <c r="AR126" s="121"/>
      <c r="AS126" s="122">
        <f t="shared" si="28"/>
        <v>20.12</v>
      </c>
      <c r="AT126" s="122"/>
      <c r="AU126" s="122">
        <f t="shared" si="29"/>
        <v>10820</v>
      </c>
      <c r="AV126" s="121">
        <f t="shared" si="31"/>
        <v>32460</v>
      </c>
      <c r="AW126" s="122"/>
      <c r="AX126" s="122"/>
      <c r="AY126" s="123"/>
      <c r="AZ126" s="123"/>
      <c r="BA126" s="107">
        <v>1</v>
      </c>
      <c r="BB126" s="124"/>
      <c r="BC126" s="124"/>
      <c r="BD126" s="108"/>
      <c r="BE126" s="125"/>
      <c r="BF126" s="125"/>
      <c r="BG126" s="126">
        <v>0.67220000000000002</v>
      </c>
      <c r="BH126" s="159">
        <f t="shared" si="30"/>
        <v>7273.2</v>
      </c>
      <c r="BI126" s="121">
        <f t="shared" si="32"/>
        <v>21819.599999999999</v>
      </c>
      <c r="BJ126" s="159"/>
      <c r="BK126" s="159"/>
    </row>
    <row r="127" spans="1:63" s="127" customFormat="1" ht="22.5" customHeight="1" x14ac:dyDescent="0.25">
      <c r="A127" s="107" t="s">
        <v>101</v>
      </c>
      <c r="B127" s="136" t="s">
        <v>893</v>
      </c>
      <c r="C127" s="109" t="s">
        <v>121</v>
      </c>
      <c r="D127" s="109">
        <v>0</v>
      </c>
      <c r="E127" s="112"/>
      <c r="F127" s="111" t="s">
        <v>1351</v>
      </c>
      <c r="G127" s="113" t="s">
        <v>1547</v>
      </c>
      <c r="H127" s="113"/>
      <c r="I127" s="113" t="s">
        <v>1548</v>
      </c>
      <c r="J127" s="130" t="s">
        <v>1549</v>
      </c>
      <c r="K127" s="130" t="s">
        <v>893</v>
      </c>
      <c r="L127" s="130"/>
      <c r="M127" s="107">
        <v>2050200</v>
      </c>
      <c r="N127" s="108" t="s">
        <v>1354</v>
      </c>
      <c r="O127" s="107">
        <v>1</v>
      </c>
      <c r="P127" s="114"/>
      <c r="Q127" s="115"/>
      <c r="R127" s="116">
        <v>43466</v>
      </c>
      <c r="S127" s="116">
        <v>43555</v>
      </c>
      <c r="T127" s="118"/>
      <c r="U127" s="118"/>
      <c r="V127" s="118"/>
      <c r="W127" s="118"/>
      <c r="X127" s="118"/>
      <c r="Y127" s="211"/>
      <c r="Z127" s="206">
        <v>1</v>
      </c>
      <c r="AA127" s="118"/>
      <c r="AB127" s="118"/>
      <c r="AC127" s="118">
        <f t="shared" si="18"/>
        <v>0</v>
      </c>
      <c r="AD127" s="118">
        <f t="shared" si="19"/>
        <v>0</v>
      </c>
      <c r="AE127" s="118">
        <f t="shared" si="20"/>
        <v>0</v>
      </c>
      <c r="AF127" s="118">
        <f t="shared" si="21"/>
        <v>0</v>
      </c>
      <c r="AG127" s="118">
        <f t="shared" si="22"/>
        <v>0</v>
      </c>
      <c r="AH127" s="118">
        <f t="shared" si="23"/>
        <v>0</v>
      </c>
      <c r="AI127" s="118">
        <f t="shared" si="24"/>
        <v>10732.800000000001</v>
      </c>
      <c r="AJ127" s="118">
        <f t="shared" si="25"/>
        <v>0</v>
      </c>
      <c r="AK127" s="118">
        <f t="shared" si="26"/>
        <v>0</v>
      </c>
      <c r="AL127" s="119"/>
      <c r="AM127" s="119"/>
      <c r="AN127" s="120"/>
      <c r="AO127" s="121">
        <f t="shared" si="33"/>
        <v>10732.800000000001</v>
      </c>
      <c r="AP127" s="121"/>
      <c r="AQ127" s="121">
        <f t="shared" si="27"/>
        <v>1609.92</v>
      </c>
      <c r="AR127" s="121"/>
      <c r="AS127" s="122">
        <f t="shared" si="28"/>
        <v>20.12</v>
      </c>
      <c r="AT127" s="122"/>
      <c r="AU127" s="122">
        <f t="shared" si="29"/>
        <v>12362.84</v>
      </c>
      <c r="AV127" s="121">
        <f t="shared" si="31"/>
        <v>37088.519999999997</v>
      </c>
      <c r="AW127" s="122"/>
      <c r="AX127" s="122"/>
      <c r="AY127" s="123"/>
      <c r="AZ127" s="123"/>
      <c r="BA127" s="107">
        <v>1</v>
      </c>
      <c r="BB127" s="124"/>
      <c r="BC127" s="124"/>
      <c r="BD127" s="108"/>
      <c r="BE127" s="125"/>
      <c r="BF127" s="125"/>
      <c r="BG127" s="126">
        <v>0.67220000000000002</v>
      </c>
      <c r="BH127" s="159">
        <f t="shared" si="30"/>
        <v>8310.2999999999993</v>
      </c>
      <c r="BI127" s="121">
        <f t="shared" si="32"/>
        <v>24930.9</v>
      </c>
      <c r="BJ127" s="159"/>
      <c r="BK127" s="159"/>
    </row>
    <row r="128" spans="1:63" s="127" customFormat="1" ht="22.5" x14ac:dyDescent="0.25">
      <c r="A128" s="107" t="s">
        <v>101</v>
      </c>
      <c r="B128" s="136" t="s">
        <v>893</v>
      </c>
      <c r="C128" s="109" t="s">
        <v>121</v>
      </c>
      <c r="D128" s="109">
        <v>0</v>
      </c>
      <c r="E128" s="112"/>
      <c r="F128" s="137" t="s">
        <v>1355</v>
      </c>
      <c r="G128" s="110" t="s">
        <v>1550</v>
      </c>
      <c r="H128" s="110"/>
      <c r="I128" s="110" t="s">
        <v>1551</v>
      </c>
      <c r="J128" s="108" t="s">
        <v>1552</v>
      </c>
      <c r="K128" s="108" t="s">
        <v>893</v>
      </c>
      <c r="L128" s="108"/>
      <c r="M128" s="114">
        <v>2050200</v>
      </c>
      <c r="N128" s="108" t="s">
        <v>1354</v>
      </c>
      <c r="O128" s="107">
        <v>1</v>
      </c>
      <c r="P128" s="114"/>
      <c r="Q128" s="115"/>
      <c r="R128" s="116">
        <v>43466</v>
      </c>
      <c r="S128" s="116">
        <v>43555</v>
      </c>
      <c r="T128" s="118"/>
      <c r="U128" s="118"/>
      <c r="V128" s="118"/>
      <c r="W128" s="118"/>
      <c r="X128" s="118"/>
      <c r="Y128" s="211"/>
      <c r="Z128" s="206">
        <v>1</v>
      </c>
      <c r="AA128" s="118"/>
      <c r="AB128" s="118"/>
      <c r="AC128" s="118">
        <f t="shared" si="18"/>
        <v>0</v>
      </c>
      <c r="AD128" s="118">
        <f t="shared" si="19"/>
        <v>0</v>
      </c>
      <c r="AE128" s="118">
        <f t="shared" si="20"/>
        <v>0</v>
      </c>
      <c r="AF128" s="118">
        <f t="shared" si="21"/>
        <v>0</v>
      </c>
      <c r="AG128" s="118">
        <f t="shared" si="22"/>
        <v>0</v>
      </c>
      <c r="AH128" s="118">
        <f t="shared" si="23"/>
        <v>0</v>
      </c>
      <c r="AI128" s="118">
        <f t="shared" si="24"/>
        <v>10732.800000000001</v>
      </c>
      <c r="AJ128" s="118">
        <f t="shared" si="25"/>
        <v>0</v>
      </c>
      <c r="AK128" s="118">
        <f t="shared" si="26"/>
        <v>0</v>
      </c>
      <c r="AL128" s="119"/>
      <c r="AM128" s="119"/>
      <c r="AN128" s="120"/>
      <c r="AO128" s="121">
        <f t="shared" si="33"/>
        <v>10732.800000000001</v>
      </c>
      <c r="AP128" s="121"/>
      <c r="AQ128" s="121">
        <f t="shared" si="27"/>
        <v>1609.92</v>
      </c>
      <c r="AR128" s="121"/>
      <c r="AS128" s="122">
        <f t="shared" si="28"/>
        <v>20.12</v>
      </c>
      <c r="AT128" s="122"/>
      <c r="AU128" s="122">
        <f t="shared" si="29"/>
        <v>12362.84</v>
      </c>
      <c r="AV128" s="121">
        <f t="shared" si="31"/>
        <v>37088.519999999997</v>
      </c>
      <c r="AW128" s="122"/>
      <c r="AX128" s="122"/>
      <c r="AY128" s="123"/>
      <c r="AZ128" s="123"/>
      <c r="BA128" s="107">
        <v>1</v>
      </c>
      <c r="BB128" s="124"/>
      <c r="BC128" s="124"/>
      <c r="BD128" s="165"/>
      <c r="BE128" s="157"/>
      <c r="BF128" s="157"/>
      <c r="BG128" s="126">
        <v>0.67220000000000002</v>
      </c>
      <c r="BH128" s="159">
        <f t="shared" si="30"/>
        <v>8310.2999999999993</v>
      </c>
      <c r="BI128" s="121">
        <f t="shared" si="32"/>
        <v>24930.9</v>
      </c>
      <c r="BJ128" s="159"/>
      <c r="BK128" s="159"/>
    </row>
    <row r="129" spans="1:63" s="127" customFormat="1" ht="22.5" x14ac:dyDescent="0.25">
      <c r="A129" s="107" t="s">
        <v>101</v>
      </c>
      <c r="B129" s="136" t="s">
        <v>893</v>
      </c>
      <c r="C129" s="109" t="s">
        <v>121</v>
      </c>
      <c r="D129" s="109"/>
      <c r="E129" s="112"/>
      <c r="F129" s="137" t="s">
        <v>1355</v>
      </c>
      <c r="G129" s="110" t="s">
        <v>1550</v>
      </c>
      <c r="H129" s="110"/>
      <c r="I129" s="110" t="s">
        <v>1551</v>
      </c>
      <c r="J129" s="108" t="s">
        <v>1552</v>
      </c>
      <c r="K129" s="108" t="s">
        <v>1545</v>
      </c>
      <c r="L129" s="108"/>
      <c r="M129" s="114">
        <v>2050200</v>
      </c>
      <c r="N129" s="108" t="s">
        <v>1354</v>
      </c>
      <c r="O129" s="107">
        <v>1</v>
      </c>
      <c r="P129" s="114"/>
      <c r="Q129" s="115"/>
      <c r="R129" s="116">
        <v>43466</v>
      </c>
      <c r="S129" s="116">
        <v>43555</v>
      </c>
      <c r="T129" s="118"/>
      <c r="U129" s="118"/>
      <c r="V129" s="118"/>
      <c r="W129" s="118"/>
      <c r="X129" s="118"/>
      <c r="Y129" s="206">
        <v>1</v>
      </c>
      <c r="Z129" s="210"/>
      <c r="AA129" s="118"/>
      <c r="AB129" s="118"/>
      <c r="AC129" s="118">
        <f t="shared" si="18"/>
        <v>0</v>
      </c>
      <c r="AD129" s="118">
        <f t="shared" si="19"/>
        <v>0</v>
      </c>
      <c r="AE129" s="118">
        <f t="shared" si="20"/>
        <v>0</v>
      </c>
      <c r="AF129" s="118">
        <f t="shared" si="21"/>
        <v>0</v>
      </c>
      <c r="AG129" s="118">
        <f t="shared" si="22"/>
        <v>0</v>
      </c>
      <c r="AH129" s="118">
        <f t="shared" si="23"/>
        <v>9391.2000000000007</v>
      </c>
      <c r="AI129" s="118">
        <f t="shared" si="24"/>
        <v>0</v>
      </c>
      <c r="AJ129" s="118">
        <f t="shared" si="25"/>
        <v>0</v>
      </c>
      <c r="AK129" s="118">
        <f t="shared" si="26"/>
        <v>0</v>
      </c>
      <c r="AL129" s="119"/>
      <c r="AM129" s="119"/>
      <c r="AN129" s="120"/>
      <c r="AO129" s="121">
        <f t="shared" si="33"/>
        <v>9391.2000000000007</v>
      </c>
      <c r="AP129" s="121"/>
      <c r="AQ129" s="121">
        <f t="shared" si="27"/>
        <v>1408.68</v>
      </c>
      <c r="AR129" s="121"/>
      <c r="AS129" s="122">
        <f t="shared" si="28"/>
        <v>20.12</v>
      </c>
      <c r="AT129" s="122"/>
      <c r="AU129" s="122">
        <f t="shared" si="29"/>
        <v>10820</v>
      </c>
      <c r="AV129" s="121">
        <f t="shared" si="31"/>
        <v>32460</v>
      </c>
      <c r="AW129" s="122"/>
      <c r="AX129" s="122"/>
      <c r="AY129" s="123"/>
      <c r="AZ129" s="123"/>
      <c r="BA129" s="107">
        <v>1</v>
      </c>
      <c r="BB129" s="124"/>
      <c r="BC129" s="124"/>
      <c r="BD129" s="165"/>
      <c r="BE129" s="157"/>
      <c r="BF129" s="157"/>
      <c r="BG129" s="126">
        <v>0.67220000000000002</v>
      </c>
      <c r="BH129" s="159">
        <f t="shared" si="30"/>
        <v>7273.2</v>
      </c>
      <c r="BI129" s="121">
        <f t="shared" si="32"/>
        <v>21819.599999999999</v>
      </c>
      <c r="BJ129" s="159"/>
      <c r="BK129" s="159"/>
    </row>
    <row r="130" spans="1:63" s="127" customFormat="1" ht="22.5" x14ac:dyDescent="0.25">
      <c r="A130" s="107" t="s">
        <v>101</v>
      </c>
      <c r="B130" s="136" t="s">
        <v>893</v>
      </c>
      <c r="C130" s="109" t="s">
        <v>121</v>
      </c>
      <c r="D130" s="109"/>
      <c r="E130" s="112"/>
      <c r="F130" s="137" t="s">
        <v>1355</v>
      </c>
      <c r="G130" s="110" t="s">
        <v>1550</v>
      </c>
      <c r="H130" s="110"/>
      <c r="I130" s="110" t="s">
        <v>1551</v>
      </c>
      <c r="J130" s="108" t="s">
        <v>1552</v>
      </c>
      <c r="K130" s="108" t="s">
        <v>1388</v>
      </c>
      <c r="L130" s="108"/>
      <c r="M130" s="114">
        <v>2050200</v>
      </c>
      <c r="N130" s="108" t="s">
        <v>1354</v>
      </c>
      <c r="O130" s="107">
        <v>1</v>
      </c>
      <c r="P130" s="114"/>
      <c r="Q130" s="115"/>
      <c r="R130" s="116">
        <v>43466</v>
      </c>
      <c r="S130" s="116">
        <v>43555</v>
      </c>
      <c r="T130" s="118"/>
      <c r="U130" s="118"/>
      <c r="V130" s="118"/>
      <c r="W130" s="118"/>
      <c r="X130" s="118"/>
      <c r="Y130" s="211">
        <v>1</v>
      </c>
      <c r="Z130" s="206"/>
      <c r="AA130" s="118"/>
      <c r="AB130" s="118"/>
      <c r="AC130" s="118">
        <f t="shared" si="18"/>
        <v>0</v>
      </c>
      <c r="AD130" s="118">
        <f t="shared" si="19"/>
        <v>0</v>
      </c>
      <c r="AE130" s="118">
        <f t="shared" si="20"/>
        <v>0</v>
      </c>
      <c r="AF130" s="118">
        <f t="shared" si="21"/>
        <v>0</v>
      </c>
      <c r="AG130" s="118">
        <f t="shared" si="22"/>
        <v>0</v>
      </c>
      <c r="AH130" s="118">
        <f t="shared" si="23"/>
        <v>9391.2000000000007</v>
      </c>
      <c r="AI130" s="118">
        <f t="shared" si="24"/>
        <v>0</v>
      </c>
      <c r="AJ130" s="118">
        <f t="shared" si="25"/>
        <v>0</v>
      </c>
      <c r="AK130" s="118">
        <f t="shared" si="26"/>
        <v>0</v>
      </c>
      <c r="AL130" s="119"/>
      <c r="AM130" s="119"/>
      <c r="AN130" s="120"/>
      <c r="AO130" s="121">
        <f t="shared" si="33"/>
        <v>9391.2000000000007</v>
      </c>
      <c r="AP130" s="121"/>
      <c r="AQ130" s="121">
        <f t="shared" si="27"/>
        <v>1408.68</v>
      </c>
      <c r="AR130" s="121"/>
      <c r="AS130" s="122">
        <f t="shared" si="28"/>
        <v>20.12</v>
      </c>
      <c r="AT130" s="122"/>
      <c r="AU130" s="122">
        <f t="shared" si="29"/>
        <v>10820</v>
      </c>
      <c r="AV130" s="121">
        <f t="shared" si="31"/>
        <v>32460</v>
      </c>
      <c r="AW130" s="122"/>
      <c r="AX130" s="122"/>
      <c r="AY130" s="123"/>
      <c r="AZ130" s="123"/>
      <c r="BA130" s="107">
        <v>1</v>
      </c>
      <c r="BB130" s="124"/>
      <c r="BC130" s="124"/>
      <c r="BD130" s="165"/>
      <c r="BE130" s="157"/>
      <c r="BF130" s="157"/>
      <c r="BG130" s="126">
        <v>0.67220000000000002</v>
      </c>
      <c r="BH130" s="159">
        <f t="shared" si="30"/>
        <v>7273.2</v>
      </c>
      <c r="BI130" s="121">
        <f t="shared" si="32"/>
        <v>21819.599999999999</v>
      </c>
      <c r="BJ130" s="159"/>
      <c r="BK130" s="159"/>
    </row>
    <row r="131" spans="1:63" s="127" customFormat="1" ht="22.5" x14ac:dyDescent="0.25">
      <c r="A131" s="107" t="s">
        <v>101</v>
      </c>
      <c r="B131" s="136" t="s">
        <v>893</v>
      </c>
      <c r="C131" s="109" t="s">
        <v>121</v>
      </c>
      <c r="D131" s="109"/>
      <c r="E131" s="112"/>
      <c r="F131" s="137" t="s">
        <v>1355</v>
      </c>
      <c r="G131" s="110" t="s">
        <v>1550</v>
      </c>
      <c r="H131" s="110"/>
      <c r="I131" s="110" t="s">
        <v>1551</v>
      </c>
      <c r="J131" s="108" t="s">
        <v>1552</v>
      </c>
      <c r="K131" s="108" t="s">
        <v>1553</v>
      </c>
      <c r="L131" s="108"/>
      <c r="M131" s="114">
        <v>2050200</v>
      </c>
      <c r="N131" s="108" t="s">
        <v>1354</v>
      </c>
      <c r="O131" s="107">
        <v>1</v>
      </c>
      <c r="P131" s="114"/>
      <c r="Q131" s="115"/>
      <c r="R131" s="116">
        <v>43466</v>
      </c>
      <c r="S131" s="116">
        <v>43555</v>
      </c>
      <c r="T131" s="118"/>
      <c r="U131" s="118"/>
      <c r="V131" s="118"/>
      <c r="W131" s="118"/>
      <c r="X131" s="118"/>
      <c r="Y131" s="210">
        <v>1</v>
      </c>
      <c r="Z131" s="211"/>
      <c r="AA131" s="118"/>
      <c r="AB131" s="118"/>
      <c r="AC131" s="118">
        <f t="shared" si="18"/>
        <v>0</v>
      </c>
      <c r="AD131" s="118">
        <f t="shared" si="19"/>
        <v>0</v>
      </c>
      <c r="AE131" s="118">
        <f t="shared" si="20"/>
        <v>0</v>
      </c>
      <c r="AF131" s="118">
        <f t="shared" si="21"/>
        <v>0</v>
      </c>
      <c r="AG131" s="118">
        <f t="shared" si="22"/>
        <v>0</v>
      </c>
      <c r="AH131" s="118">
        <f t="shared" si="23"/>
        <v>9391.2000000000007</v>
      </c>
      <c r="AI131" s="118">
        <f t="shared" si="24"/>
        <v>0</v>
      </c>
      <c r="AJ131" s="118">
        <f t="shared" si="25"/>
        <v>0</v>
      </c>
      <c r="AK131" s="118">
        <f t="shared" si="26"/>
        <v>0</v>
      </c>
      <c r="AL131" s="119"/>
      <c r="AM131" s="119"/>
      <c r="AN131" s="120"/>
      <c r="AO131" s="121">
        <f t="shared" si="33"/>
        <v>9391.2000000000007</v>
      </c>
      <c r="AP131" s="121"/>
      <c r="AQ131" s="121">
        <f t="shared" si="27"/>
        <v>1408.68</v>
      </c>
      <c r="AR131" s="121"/>
      <c r="AS131" s="122">
        <f t="shared" si="28"/>
        <v>20.12</v>
      </c>
      <c r="AT131" s="122"/>
      <c r="AU131" s="122">
        <f t="shared" si="29"/>
        <v>10820</v>
      </c>
      <c r="AV131" s="121">
        <f t="shared" si="31"/>
        <v>32460</v>
      </c>
      <c r="AW131" s="122"/>
      <c r="AX131" s="122"/>
      <c r="AY131" s="123"/>
      <c r="AZ131" s="123"/>
      <c r="BA131" s="107">
        <v>1</v>
      </c>
      <c r="BB131" s="124"/>
      <c r="BC131" s="124"/>
      <c r="BD131" s="165"/>
      <c r="BE131" s="157"/>
      <c r="BF131" s="157"/>
      <c r="BG131" s="126">
        <v>0.67220000000000002</v>
      </c>
      <c r="BH131" s="159">
        <f t="shared" si="30"/>
        <v>7273.2</v>
      </c>
      <c r="BI131" s="121">
        <f t="shared" si="32"/>
        <v>21819.599999999999</v>
      </c>
      <c r="BJ131" s="159"/>
      <c r="BK131" s="159"/>
    </row>
    <row r="132" spans="1:63" s="127" customFormat="1" ht="22.5" x14ac:dyDescent="0.25">
      <c r="A132" s="107" t="s">
        <v>101</v>
      </c>
      <c r="B132" s="136" t="s">
        <v>893</v>
      </c>
      <c r="C132" s="109" t="s">
        <v>121</v>
      </c>
      <c r="D132" s="109">
        <v>0</v>
      </c>
      <c r="E132" s="112"/>
      <c r="F132" s="137" t="s">
        <v>1355</v>
      </c>
      <c r="G132" s="140">
        <v>309830982</v>
      </c>
      <c r="H132" s="140"/>
      <c r="I132" s="140" t="s">
        <v>1554</v>
      </c>
      <c r="J132" s="108" t="s">
        <v>1555</v>
      </c>
      <c r="K132" s="108" t="s">
        <v>893</v>
      </c>
      <c r="L132" s="108"/>
      <c r="M132" s="114">
        <v>2050200</v>
      </c>
      <c r="N132" s="108" t="s">
        <v>1354</v>
      </c>
      <c r="O132" s="107">
        <v>5</v>
      </c>
      <c r="P132" s="114"/>
      <c r="Q132" s="115"/>
      <c r="R132" s="116">
        <v>43466</v>
      </c>
      <c r="S132" s="116">
        <v>43555</v>
      </c>
      <c r="T132" s="118"/>
      <c r="U132" s="118"/>
      <c r="V132" s="118"/>
      <c r="W132" s="118"/>
      <c r="X132" s="118"/>
      <c r="Y132" s="211">
        <v>5</v>
      </c>
      <c r="Z132" s="206"/>
      <c r="AA132" s="118"/>
      <c r="AB132" s="118"/>
      <c r="AC132" s="118">
        <f t="shared" si="18"/>
        <v>0</v>
      </c>
      <c r="AD132" s="118">
        <f t="shared" si="19"/>
        <v>0</v>
      </c>
      <c r="AE132" s="118">
        <f t="shared" si="20"/>
        <v>0</v>
      </c>
      <c r="AF132" s="118">
        <f t="shared" si="21"/>
        <v>0</v>
      </c>
      <c r="AG132" s="118">
        <f t="shared" si="22"/>
        <v>0</v>
      </c>
      <c r="AH132" s="118">
        <f t="shared" si="23"/>
        <v>46956</v>
      </c>
      <c r="AI132" s="118">
        <f t="shared" si="24"/>
        <v>0</v>
      </c>
      <c r="AJ132" s="118">
        <f t="shared" si="25"/>
        <v>0</v>
      </c>
      <c r="AK132" s="118">
        <f t="shared" si="26"/>
        <v>0</v>
      </c>
      <c r="AL132" s="119"/>
      <c r="AM132" s="119"/>
      <c r="AN132" s="120"/>
      <c r="AO132" s="121">
        <f t="shared" si="33"/>
        <v>46956</v>
      </c>
      <c r="AP132" s="121"/>
      <c r="AQ132" s="121">
        <f t="shared" si="27"/>
        <v>7043.4</v>
      </c>
      <c r="AR132" s="121"/>
      <c r="AS132" s="122">
        <f t="shared" si="28"/>
        <v>100.60000000000001</v>
      </c>
      <c r="AT132" s="122"/>
      <c r="AU132" s="122">
        <f t="shared" si="29"/>
        <v>54100</v>
      </c>
      <c r="AV132" s="121">
        <f t="shared" si="31"/>
        <v>162300</v>
      </c>
      <c r="AW132" s="122"/>
      <c r="AX132" s="122"/>
      <c r="AY132" s="123"/>
      <c r="AZ132" s="123"/>
      <c r="BA132" s="107">
        <v>1</v>
      </c>
      <c r="BB132" s="124"/>
      <c r="BC132" s="124"/>
      <c r="BD132" s="156"/>
      <c r="BE132" s="157"/>
      <c r="BF132" s="157"/>
      <c r="BG132" s="126">
        <v>0.67220000000000002</v>
      </c>
      <c r="BH132" s="159">
        <f t="shared" si="30"/>
        <v>36366.019999999997</v>
      </c>
      <c r="BI132" s="121">
        <f t="shared" si="32"/>
        <v>109098.06</v>
      </c>
      <c r="BJ132" s="159"/>
      <c r="BK132" s="159"/>
    </row>
    <row r="133" spans="1:63" s="127" customFormat="1" ht="22.5" customHeight="1" x14ac:dyDescent="0.25">
      <c r="A133" s="107" t="s">
        <v>101</v>
      </c>
      <c r="B133" s="136" t="s">
        <v>893</v>
      </c>
      <c r="C133" s="109" t="s">
        <v>121</v>
      </c>
      <c r="D133" s="109"/>
      <c r="E133" s="112"/>
      <c r="F133" s="137" t="s">
        <v>1355</v>
      </c>
      <c r="G133" s="140">
        <v>309830982</v>
      </c>
      <c r="H133" s="140"/>
      <c r="I133" s="140" t="s">
        <v>1554</v>
      </c>
      <c r="J133" s="108" t="s">
        <v>1555</v>
      </c>
      <c r="K133" s="108" t="s">
        <v>1388</v>
      </c>
      <c r="L133" s="108"/>
      <c r="M133" s="114">
        <v>2050200</v>
      </c>
      <c r="N133" s="108" t="s">
        <v>1354</v>
      </c>
      <c r="O133" s="107">
        <v>1</v>
      </c>
      <c r="P133" s="114"/>
      <c r="Q133" s="115"/>
      <c r="R133" s="116">
        <v>43466</v>
      </c>
      <c r="S133" s="116">
        <v>43555</v>
      </c>
      <c r="T133" s="118"/>
      <c r="U133" s="118"/>
      <c r="V133" s="118"/>
      <c r="W133" s="118"/>
      <c r="X133" s="118"/>
      <c r="Y133" s="211">
        <v>1</v>
      </c>
      <c r="Z133" s="206"/>
      <c r="AA133" s="118"/>
      <c r="AB133" s="118"/>
      <c r="AC133" s="118">
        <f t="shared" si="18"/>
        <v>0</v>
      </c>
      <c r="AD133" s="118">
        <f t="shared" si="19"/>
        <v>0</v>
      </c>
      <c r="AE133" s="118">
        <f t="shared" si="20"/>
        <v>0</v>
      </c>
      <c r="AF133" s="118">
        <f t="shared" si="21"/>
        <v>0</v>
      </c>
      <c r="AG133" s="118">
        <f t="shared" si="22"/>
        <v>0</v>
      </c>
      <c r="AH133" s="118">
        <f t="shared" si="23"/>
        <v>9391.2000000000007</v>
      </c>
      <c r="AI133" s="118">
        <f t="shared" si="24"/>
        <v>0</v>
      </c>
      <c r="AJ133" s="118">
        <f t="shared" si="25"/>
        <v>0</v>
      </c>
      <c r="AK133" s="118">
        <f t="shared" si="26"/>
        <v>0</v>
      </c>
      <c r="AL133" s="119"/>
      <c r="AM133" s="119"/>
      <c r="AN133" s="120"/>
      <c r="AO133" s="121">
        <f t="shared" si="33"/>
        <v>9391.2000000000007</v>
      </c>
      <c r="AP133" s="121"/>
      <c r="AQ133" s="121">
        <f t="shared" si="27"/>
        <v>1408.68</v>
      </c>
      <c r="AR133" s="121"/>
      <c r="AS133" s="122">
        <f t="shared" si="28"/>
        <v>20.12</v>
      </c>
      <c r="AT133" s="122"/>
      <c r="AU133" s="122">
        <f t="shared" si="29"/>
        <v>10820</v>
      </c>
      <c r="AV133" s="121">
        <f t="shared" si="31"/>
        <v>32460</v>
      </c>
      <c r="AW133" s="122"/>
      <c r="AX133" s="122"/>
      <c r="AY133" s="123"/>
      <c r="AZ133" s="123"/>
      <c r="BA133" s="107">
        <v>1</v>
      </c>
      <c r="BB133" s="124"/>
      <c r="BC133" s="124"/>
      <c r="BD133" s="156"/>
      <c r="BE133" s="157"/>
      <c r="BF133" s="157"/>
      <c r="BG133" s="126">
        <v>0.67220000000000002</v>
      </c>
      <c r="BH133" s="159">
        <f t="shared" si="30"/>
        <v>7273.2</v>
      </c>
      <c r="BI133" s="121">
        <f t="shared" si="32"/>
        <v>21819.599999999999</v>
      </c>
      <c r="BJ133" s="159"/>
      <c r="BK133" s="159"/>
    </row>
    <row r="134" spans="1:63" s="127" customFormat="1" ht="22.5" customHeight="1" x14ac:dyDescent="0.25">
      <c r="A134" s="107" t="s">
        <v>101</v>
      </c>
      <c r="B134" s="136" t="s">
        <v>893</v>
      </c>
      <c r="C134" s="109" t="s">
        <v>121</v>
      </c>
      <c r="D134" s="109"/>
      <c r="E134" s="112"/>
      <c r="F134" s="137" t="s">
        <v>1355</v>
      </c>
      <c r="G134" s="140">
        <v>309830982</v>
      </c>
      <c r="H134" s="140"/>
      <c r="I134" s="140" t="s">
        <v>1554</v>
      </c>
      <c r="J134" s="108" t="s">
        <v>1555</v>
      </c>
      <c r="K134" s="108" t="s">
        <v>1553</v>
      </c>
      <c r="L134" s="108"/>
      <c r="M134" s="114">
        <v>2050200</v>
      </c>
      <c r="N134" s="108" t="s">
        <v>1354</v>
      </c>
      <c r="O134" s="107">
        <v>1</v>
      </c>
      <c r="P134" s="114"/>
      <c r="Q134" s="115"/>
      <c r="R134" s="116">
        <v>43466</v>
      </c>
      <c r="S134" s="116">
        <v>43555</v>
      </c>
      <c r="T134" s="118"/>
      <c r="U134" s="118"/>
      <c r="V134" s="118"/>
      <c r="W134" s="118"/>
      <c r="X134" s="118"/>
      <c r="Y134" s="210"/>
      <c r="Z134" s="211">
        <v>1</v>
      </c>
      <c r="AA134" s="118"/>
      <c r="AB134" s="118"/>
      <c r="AC134" s="118">
        <f t="shared" si="18"/>
        <v>0</v>
      </c>
      <c r="AD134" s="118">
        <f t="shared" si="19"/>
        <v>0</v>
      </c>
      <c r="AE134" s="118">
        <f t="shared" si="20"/>
        <v>0</v>
      </c>
      <c r="AF134" s="118">
        <f t="shared" si="21"/>
        <v>0</v>
      </c>
      <c r="AG134" s="118">
        <f t="shared" si="22"/>
        <v>0</v>
      </c>
      <c r="AH134" s="118">
        <f t="shared" si="23"/>
        <v>0</v>
      </c>
      <c r="AI134" s="118">
        <f t="shared" si="24"/>
        <v>10732.800000000001</v>
      </c>
      <c r="AJ134" s="118">
        <f t="shared" si="25"/>
        <v>0</v>
      </c>
      <c r="AK134" s="118">
        <f t="shared" si="26"/>
        <v>0</v>
      </c>
      <c r="AL134" s="119"/>
      <c r="AM134" s="119"/>
      <c r="AN134" s="120"/>
      <c r="AO134" s="121">
        <f t="shared" si="33"/>
        <v>10732.800000000001</v>
      </c>
      <c r="AP134" s="121"/>
      <c r="AQ134" s="121">
        <f t="shared" si="27"/>
        <v>1609.92</v>
      </c>
      <c r="AR134" s="121"/>
      <c r="AS134" s="122">
        <f t="shared" si="28"/>
        <v>20.12</v>
      </c>
      <c r="AT134" s="122"/>
      <c r="AU134" s="122">
        <f t="shared" si="29"/>
        <v>12362.84</v>
      </c>
      <c r="AV134" s="121">
        <f t="shared" si="31"/>
        <v>37088.519999999997</v>
      </c>
      <c r="AW134" s="122"/>
      <c r="AX134" s="122"/>
      <c r="AY134" s="123"/>
      <c r="AZ134" s="123"/>
      <c r="BA134" s="107">
        <v>1</v>
      </c>
      <c r="BB134" s="124"/>
      <c r="BC134" s="124"/>
      <c r="BD134" s="156"/>
      <c r="BE134" s="157"/>
      <c r="BF134" s="157"/>
      <c r="BG134" s="126">
        <v>0.67220000000000002</v>
      </c>
      <c r="BH134" s="159">
        <f t="shared" si="30"/>
        <v>8310.2999999999993</v>
      </c>
      <c r="BI134" s="121">
        <f t="shared" si="32"/>
        <v>24930.9</v>
      </c>
      <c r="BJ134" s="159"/>
      <c r="BK134" s="159"/>
    </row>
    <row r="135" spans="1:63" s="127" customFormat="1" ht="22.5" customHeight="1" x14ac:dyDescent="0.25">
      <c r="A135" s="107" t="s">
        <v>388</v>
      </c>
      <c r="B135" s="136" t="s">
        <v>916</v>
      </c>
      <c r="C135" s="109" t="s">
        <v>121</v>
      </c>
      <c r="D135" s="109">
        <v>0</v>
      </c>
      <c r="E135" s="112"/>
      <c r="F135" s="137" t="s">
        <v>1355</v>
      </c>
      <c r="G135" s="110">
        <v>372837280</v>
      </c>
      <c r="H135" s="110"/>
      <c r="I135" s="114">
        <v>87036939530</v>
      </c>
      <c r="J135" s="108" t="s">
        <v>1556</v>
      </c>
      <c r="K135" s="108" t="s">
        <v>916</v>
      </c>
      <c r="L135" s="108"/>
      <c r="M135" s="114">
        <v>2050200</v>
      </c>
      <c r="N135" s="108" t="s">
        <v>1354</v>
      </c>
      <c r="O135" s="107">
        <v>4</v>
      </c>
      <c r="P135" s="114"/>
      <c r="Q135" s="115"/>
      <c r="R135" s="116">
        <v>43466</v>
      </c>
      <c r="S135" s="116">
        <v>43555</v>
      </c>
      <c r="T135" s="118"/>
      <c r="U135" s="118"/>
      <c r="V135" s="118"/>
      <c r="W135" s="118"/>
      <c r="X135" s="118"/>
      <c r="Y135" s="118"/>
      <c r="Z135" s="117">
        <v>4</v>
      </c>
      <c r="AA135" s="118"/>
      <c r="AB135" s="118"/>
      <c r="AC135" s="118">
        <f t="shared" si="18"/>
        <v>0</v>
      </c>
      <c r="AD135" s="118">
        <f t="shared" si="19"/>
        <v>0</v>
      </c>
      <c r="AE135" s="118">
        <f t="shared" si="20"/>
        <v>0</v>
      </c>
      <c r="AF135" s="118">
        <f t="shared" si="21"/>
        <v>0</v>
      </c>
      <c r="AG135" s="118">
        <f t="shared" si="22"/>
        <v>0</v>
      </c>
      <c r="AH135" s="118">
        <f t="shared" si="23"/>
        <v>0</v>
      </c>
      <c r="AI135" s="118">
        <f t="shared" si="24"/>
        <v>42931.200000000004</v>
      </c>
      <c r="AJ135" s="118">
        <f t="shared" si="25"/>
        <v>0</v>
      </c>
      <c r="AK135" s="118">
        <f t="shared" si="26"/>
        <v>0</v>
      </c>
      <c r="AL135" s="119"/>
      <c r="AM135" s="119"/>
      <c r="AN135" s="120"/>
      <c r="AO135" s="121">
        <f t="shared" si="33"/>
        <v>42931.200000000004</v>
      </c>
      <c r="AP135" s="121"/>
      <c r="AQ135" s="121">
        <f t="shared" si="27"/>
        <v>6439.68</v>
      </c>
      <c r="AR135" s="121"/>
      <c r="AS135" s="122">
        <f t="shared" si="28"/>
        <v>80.48</v>
      </c>
      <c r="AT135" s="122"/>
      <c r="AU135" s="122">
        <f t="shared" si="29"/>
        <v>49451.360000000001</v>
      </c>
      <c r="AV135" s="121">
        <f t="shared" si="31"/>
        <v>148354.07999999999</v>
      </c>
      <c r="AW135" s="122"/>
      <c r="AX135" s="122"/>
      <c r="AY135" s="123"/>
      <c r="AZ135" s="123"/>
      <c r="BA135" s="107">
        <v>1</v>
      </c>
      <c r="BB135" s="124"/>
      <c r="BC135" s="124"/>
      <c r="BD135" s="156" t="s">
        <v>1557</v>
      </c>
      <c r="BE135" s="157"/>
      <c r="BF135" s="157"/>
      <c r="BG135" s="126">
        <v>0.67220000000000002</v>
      </c>
      <c r="BH135" s="159">
        <f t="shared" si="30"/>
        <v>33241.199999999997</v>
      </c>
      <c r="BI135" s="121">
        <f t="shared" si="32"/>
        <v>99723.6</v>
      </c>
      <c r="BJ135" s="159"/>
      <c r="BK135" s="159"/>
    </row>
    <row r="136" spans="1:63" s="127" customFormat="1" ht="22.5" customHeight="1" x14ac:dyDescent="0.25">
      <c r="A136" s="107" t="s">
        <v>388</v>
      </c>
      <c r="B136" s="136" t="s">
        <v>916</v>
      </c>
      <c r="C136" s="109" t="s">
        <v>121</v>
      </c>
      <c r="D136" s="109">
        <v>0</v>
      </c>
      <c r="E136" s="112"/>
      <c r="F136" s="137" t="s">
        <v>1355</v>
      </c>
      <c r="G136" s="140">
        <v>306330636</v>
      </c>
      <c r="H136" s="140"/>
      <c r="I136" s="110" t="s">
        <v>1558</v>
      </c>
      <c r="J136" s="108" t="s">
        <v>1559</v>
      </c>
      <c r="K136" s="108" t="s">
        <v>924</v>
      </c>
      <c r="L136" s="108" t="s">
        <v>1560</v>
      </c>
      <c r="M136" s="114">
        <v>2050200</v>
      </c>
      <c r="N136" s="108" t="s">
        <v>1354</v>
      </c>
      <c r="O136" s="107">
        <v>2</v>
      </c>
      <c r="P136" s="114"/>
      <c r="Q136" s="115"/>
      <c r="R136" s="116">
        <v>43466</v>
      </c>
      <c r="S136" s="116">
        <v>43555</v>
      </c>
      <c r="T136" s="118"/>
      <c r="U136" s="118"/>
      <c r="V136" s="118"/>
      <c r="W136" s="118"/>
      <c r="X136" s="118"/>
      <c r="Y136" s="118"/>
      <c r="Z136" s="180">
        <v>2</v>
      </c>
      <c r="AA136" s="118"/>
      <c r="AB136" s="118"/>
      <c r="AC136" s="118">
        <f t="shared" si="18"/>
        <v>0</v>
      </c>
      <c r="AD136" s="118">
        <f t="shared" si="19"/>
        <v>0</v>
      </c>
      <c r="AE136" s="118">
        <f t="shared" si="20"/>
        <v>0</v>
      </c>
      <c r="AF136" s="118">
        <f t="shared" si="21"/>
        <v>0</v>
      </c>
      <c r="AG136" s="118">
        <f t="shared" si="22"/>
        <v>0</v>
      </c>
      <c r="AH136" s="118">
        <f t="shared" si="23"/>
        <v>0</v>
      </c>
      <c r="AI136" s="118">
        <f t="shared" si="24"/>
        <v>21465.600000000002</v>
      </c>
      <c r="AJ136" s="118">
        <f t="shared" si="25"/>
        <v>0</v>
      </c>
      <c r="AK136" s="118">
        <f t="shared" si="26"/>
        <v>0</v>
      </c>
      <c r="AL136" s="119"/>
      <c r="AM136" s="119"/>
      <c r="AN136" s="120"/>
      <c r="AO136" s="121">
        <f t="shared" si="33"/>
        <v>21465.600000000002</v>
      </c>
      <c r="AP136" s="121"/>
      <c r="AQ136" s="121">
        <f t="shared" si="27"/>
        <v>3219.84</v>
      </c>
      <c r="AR136" s="121"/>
      <c r="AS136" s="122">
        <f t="shared" si="28"/>
        <v>40.24</v>
      </c>
      <c r="AT136" s="122"/>
      <c r="AU136" s="122">
        <f t="shared" si="29"/>
        <v>24725.68</v>
      </c>
      <c r="AV136" s="121">
        <f t="shared" si="31"/>
        <v>74177.039999999994</v>
      </c>
      <c r="AW136" s="122"/>
      <c r="AX136" s="122"/>
      <c r="AY136" s="123"/>
      <c r="AZ136" s="123"/>
      <c r="BA136" s="107">
        <v>1</v>
      </c>
      <c r="BB136" s="124"/>
      <c r="BC136" s="124"/>
      <c r="BD136" s="156"/>
      <c r="BE136" s="157"/>
      <c r="BF136" s="157" t="s">
        <v>330</v>
      </c>
      <c r="BG136" s="126">
        <v>0.67220000000000002</v>
      </c>
      <c r="BH136" s="159">
        <f t="shared" si="30"/>
        <v>16620.599999999999</v>
      </c>
      <c r="BI136" s="121">
        <f t="shared" si="32"/>
        <v>49861.8</v>
      </c>
      <c r="BJ136" s="159"/>
      <c r="BK136" s="159"/>
    </row>
    <row r="137" spans="1:63" s="127" customFormat="1" ht="22.5" customHeight="1" x14ac:dyDescent="0.25">
      <c r="A137" s="107" t="s">
        <v>388</v>
      </c>
      <c r="B137" s="136" t="s">
        <v>916</v>
      </c>
      <c r="C137" s="109" t="s">
        <v>121</v>
      </c>
      <c r="D137" s="109"/>
      <c r="E137" s="112"/>
      <c r="F137" s="137" t="s">
        <v>1355</v>
      </c>
      <c r="G137" s="140">
        <v>306330636</v>
      </c>
      <c r="H137" s="140"/>
      <c r="I137" s="110" t="s">
        <v>1558</v>
      </c>
      <c r="J137" s="108" t="s">
        <v>1559</v>
      </c>
      <c r="K137" s="108" t="s">
        <v>916</v>
      </c>
      <c r="L137" s="108"/>
      <c r="M137" s="114">
        <v>2050200</v>
      </c>
      <c r="N137" s="108" t="s">
        <v>1354</v>
      </c>
      <c r="O137" s="107">
        <v>1</v>
      </c>
      <c r="P137" s="114"/>
      <c r="Q137" s="115"/>
      <c r="R137" s="116">
        <v>43466</v>
      </c>
      <c r="S137" s="116">
        <v>43555</v>
      </c>
      <c r="T137" s="118"/>
      <c r="U137" s="118"/>
      <c r="V137" s="118"/>
      <c r="W137" s="118"/>
      <c r="X137" s="118"/>
      <c r="Y137" s="118">
        <v>1</v>
      </c>
      <c r="Z137" s="117"/>
      <c r="AA137" s="118"/>
      <c r="AB137" s="118"/>
      <c r="AC137" s="118">
        <f t="shared" si="18"/>
        <v>0</v>
      </c>
      <c r="AD137" s="118">
        <f t="shared" si="19"/>
        <v>0</v>
      </c>
      <c r="AE137" s="118">
        <f t="shared" si="20"/>
        <v>0</v>
      </c>
      <c r="AF137" s="118">
        <f t="shared" si="21"/>
        <v>0</v>
      </c>
      <c r="AG137" s="118">
        <f t="shared" si="22"/>
        <v>0</v>
      </c>
      <c r="AH137" s="118">
        <f t="shared" si="23"/>
        <v>9391.2000000000007</v>
      </c>
      <c r="AI137" s="118">
        <f t="shared" si="24"/>
        <v>0</v>
      </c>
      <c r="AJ137" s="118">
        <f t="shared" si="25"/>
        <v>0</v>
      </c>
      <c r="AK137" s="118">
        <f t="shared" si="26"/>
        <v>0</v>
      </c>
      <c r="AL137" s="119"/>
      <c r="AM137" s="119"/>
      <c r="AN137" s="120"/>
      <c r="AO137" s="121">
        <f t="shared" si="33"/>
        <v>9391.2000000000007</v>
      </c>
      <c r="AP137" s="121"/>
      <c r="AQ137" s="121">
        <f t="shared" si="27"/>
        <v>1408.68</v>
      </c>
      <c r="AR137" s="121"/>
      <c r="AS137" s="122">
        <f t="shared" si="28"/>
        <v>20.12</v>
      </c>
      <c r="AT137" s="122"/>
      <c r="AU137" s="122">
        <f t="shared" si="29"/>
        <v>10820</v>
      </c>
      <c r="AV137" s="121">
        <f t="shared" si="31"/>
        <v>32460</v>
      </c>
      <c r="AW137" s="122"/>
      <c r="AX137" s="122"/>
      <c r="AY137" s="123"/>
      <c r="AZ137" s="123"/>
      <c r="BA137" s="107">
        <v>1</v>
      </c>
      <c r="BB137" s="124"/>
      <c r="BC137" s="124"/>
      <c r="BD137" s="156"/>
      <c r="BE137" s="157"/>
      <c r="BF137" s="157" t="s">
        <v>330</v>
      </c>
      <c r="BG137" s="126">
        <v>0.67220000000000002</v>
      </c>
      <c r="BH137" s="159">
        <f t="shared" si="30"/>
        <v>7273.2</v>
      </c>
      <c r="BI137" s="121">
        <f t="shared" si="32"/>
        <v>21819.599999999999</v>
      </c>
      <c r="BJ137" s="159"/>
      <c r="BK137" s="159"/>
    </row>
    <row r="138" spans="1:63" s="127" customFormat="1" ht="22.5" customHeight="1" x14ac:dyDescent="0.25">
      <c r="A138" s="107" t="s">
        <v>388</v>
      </c>
      <c r="B138" s="136" t="s">
        <v>916</v>
      </c>
      <c r="C138" s="109" t="s">
        <v>121</v>
      </c>
      <c r="D138" s="109">
        <v>0</v>
      </c>
      <c r="E138" s="112"/>
      <c r="F138" s="137" t="s">
        <v>1355</v>
      </c>
      <c r="G138" s="140">
        <v>285028502</v>
      </c>
      <c r="H138" s="140"/>
      <c r="I138" s="114">
        <v>46087761447</v>
      </c>
      <c r="J138" s="108" t="s">
        <v>1561</v>
      </c>
      <c r="K138" s="108" t="s">
        <v>916</v>
      </c>
      <c r="L138" s="108"/>
      <c r="M138" s="114">
        <v>2050200</v>
      </c>
      <c r="N138" s="108" t="s">
        <v>1354</v>
      </c>
      <c r="O138" s="107">
        <v>2</v>
      </c>
      <c r="P138" s="114"/>
      <c r="Q138" s="115"/>
      <c r="R138" s="116">
        <v>43466</v>
      </c>
      <c r="S138" s="116">
        <v>43555</v>
      </c>
      <c r="T138" s="118"/>
      <c r="U138" s="118"/>
      <c r="V138" s="118"/>
      <c r="W138" s="118"/>
      <c r="X138" s="118"/>
      <c r="Y138" s="216"/>
      <c r="Z138" s="117">
        <v>2</v>
      </c>
      <c r="AA138" s="118"/>
      <c r="AB138" s="118"/>
      <c r="AC138" s="118">
        <f t="shared" si="18"/>
        <v>0</v>
      </c>
      <c r="AD138" s="118">
        <f t="shared" si="19"/>
        <v>0</v>
      </c>
      <c r="AE138" s="118">
        <f t="shared" si="20"/>
        <v>0</v>
      </c>
      <c r="AF138" s="118">
        <f t="shared" si="21"/>
        <v>0</v>
      </c>
      <c r="AG138" s="118">
        <f t="shared" si="22"/>
        <v>0</v>
      </c>
      <c r="AH138" s="118">
        <f t="shared" si="23"/>
        <v>0</v>
      </c>
      <c r="AI138" s="118">
        <f t="shared" si="24"/>
        <v>21465.600000000002</v>
      </c>
      <c r="AJ138" s="118">
        <f t="shared" si="25"/>
        <v>0</v>
      </c>
      <c r="AK138" s="118">
        <f t="shared" si="26"/>
        <v>0</v>
      </c>
      <c r="AL138" s="119"/>
      <c r="AM138" s="119"/>
      <c r="AN138" s="120"/>
      <c r="AO138" s="121">
        <f t="shared" si="33"/>
        <v>21465.600000000002</v>
      </c>
      <c r="AP138" s="121"/>
      <c r="AQ138" s="121">
        <f t="shared" si="27"/>
        <v>3219.84</v>
      </c>
      <c r="AR138" s="121"/>
      <c r="AS138" s="122">
        <f t="shared" si="28"/>
        <v>40.24</v>
      </c>
      <c r="AT138" s="122"/>
      <c r="AU138" s="122">
        <f t="shared" si="29"/>
        <v>24725.68</v>
      </c>
      <c r="AV138" s="121">
        <f t="shared" si="31"/>
        <v>74177.039999999994</v>
      </c>
      <c r="AW138" s="122"/>
      <c r="AX138" s="122"/>
      <c r="AY138" s="123"/>
      <c r="AZ138" s="123"/>
      <c r="BA138" s="107">
        <v>1</v>
      </c>
      <c r="BB138" s="124"/>
      <c r="BC138" s="124"/>
      <c r="BD138" s="156"/>
      <c r="BE138" s="157"/>
      <c r="BF138" s="157"/>
      <c r="BG138" s="126">
        <v>0.67220000000000002</v>
      </c>
      <c r="BH138" s="159">
        <f t="shared" si="30"/>
        <v>16620.599999999999</v>
      </c>
      <c r="BI138" s="121">
        <f t="shared" si="32"/>
        <v>49861.8</v>
      </c>
      <c r="BJ138" s="159"/>
      <c r="BK138" s="159"/>
    </row>
    <row r="139" spans="1:63" s="127" customFormat="1" ht="22.5" x14ac:dyDescent="0.25">
      <c r="A139" s="107" t="s">
        <v>388</v>
      </c>
      <c r="B139" s="136" t="s">
        <v>916</v>
      </c>
      <c r="C139" s="109" t="s">
        <v>121</v>
      </c>
      <c r="D139" s="109"/>
      <c r="E139" s="112"/>
      <c r="F139" s="137" t="s">
        <v>1355</v>
      </c>
      <c r="G139" s="140">
        <v>285028502</v>
      </c>
      <c r="H139" s="140"/>
      <c r="I139" s="114">
        <v>46087761447</v>
      </c>
      <c r="J139" s="108" t="s">
        <v>1561</v>
      </c>
      <c r="K139" s="108" t="s">
        <v>924</v>
      </c>
      <c r="L139" s="108"/>
      <c r="M139" s="114">
        <v>2050200</v>
      </c>
      <c r="N139" s="108" t="s">
        <v>1354</v>
      </c>
      <c r="O139" s="107">
        <v>1</v>
      </c>
      <c r="P139" s="114"/>
      <c r="Q139" s="115"/>
      <c r="R139" s="116">
        <v>43466</v>
      </c>
      <c r="S139" s="116">
        <v>43555</v>
      </c>
      <c r="T139" s="118"/>
      <c r="U139" s="118"/>
      <c r="V139" s="118"/>
      <c r="W139" s="118"/>
      <c r="X139" s="118"/>
      <c r="Y139" s="118"/>
      <c r="Z139" s="117">
        <v>1</v>
      </c>
      <c r="AA139" s="118"/>
      <c r="AB139" s="118"/>
      <c r="AC139" s="118">
        <f t="shared" si="18"/>
        <v>0</v>
      </c>
      <c r="AD139" s="118">
        <f t="shared" si="19"/>
        <v>0</v>
      </c>
      <c r="AE139" s="118">
        <f t="shared" si="20"/>
        <v>0</v>
      </c>
      <c r="AF139" s="118">
        <f t="shared" si="21"/>
        <v>0</v>
      </c>
      <c r="AG139" s="118">
        <f t="shared" si="22"/>
        <v>0</v>
      </c>
      <c r="AH139" s="118">
        <f t="shared" si="23"/>
        <v>0</v>
      </c>
      <c r="AI139" s="118">
        <f t="shared" si="24"/>
        <v>10732.800000000001</v>
      </c>
      <c r="AJ139" s="118">
        <f t="shared" si="25"/>
        <v>0</v>
      </c>
      <c r="AK139" s="118">
        <f t="shared" si="26"/>
        <v>0</v>
      </c>
      <c r="AL139" s="119"/>
      <c r="AM139" s="119"/>
      <c r="AN139" s="120"/>
      <c r="AO139" s="121">
        <f t="shared" si="33"/>
        <v>10732.800000000001</v>
      </c>
      <c r="AP139" s="121"/>
      <c r="AQ139" s="121">
        <f t="shared" si="27"/>
        <v>1609.92</v>
      </c>
      <c r="AR139" s="121"/>
      <c r="AS139" s="122">
        <f t="shared" si="28"/>
        <v>20.12</v>
      </c>
      <c r="AT139" s="122"/>
      <c r="AU139" s="122">
        <f t="shared" si="29"/>
        <v>12362.84</v>
      </c>
      <c r="AV139" s="121">
        <f t="shared" si="31"/>
        <v>37088.519999999997</v>
      </c>
      <c r="AW139" s="122"/>
      <c r="AX139" s="122"/>
      <c r="AY139" s="123"/>
      <c r="AZ139" s="123"/>
      <c r="BA139" s="107">
        <v>1</v>
      </c>
      <c r="BB139" s="124"/>
      <c r="BC139" s="124"/>
      <c r="BD139" s="156"/>
      <c r="BE139" s="157"/>
      <c r="BF139" s="157"/>
      <c r="BG139" s="126">
        <v>0.67220000000000002</v>
      </c>
      <c r="BH139" s="159">
        <f t="shared" si="30"/>
        <v>8310.2999999999993</v>
      </c>
      <c r="BI139" s="121">
        <f t="shared" si="32"/>
        <v>24930.9</v>
      </c>
      <c r="BJ139" s="159"/>
      <c r="BK139" s="159"/>
    </row>
    <row r="140" spans="1:63" s="127" customFormat="1" ht="22.5" customHeight="1" x14ac:dyDescent="0.25">
      <c r="A140" s="150" t="s">
        <v>388</v>
      </c>
      <c r="B140" s="170" t="s">
        <v>916</v>
      </c>
      <c r="C140" s="152" t="s">
        <v>121</v>
      </c>
      <c r="D140" s="152"/>
      <c r="E140" s="171"/>
      <c r="F140" s="172" t="s">
        <v>1355</v>
      </c>
      <c r="G140" s="217">
        <v>370637062</v>
      </c>
      <c r="H140" s="217"/>
      <c r="I140" s="217" t="s">
        <v>1562</v>
      </c>
      <c r="J140" s="151" t="s">
        <v>1563</v>
      </c>
      <c r="K140" s="151" t="s">
        <v>929</v>
      </c>
      <c r="L140" s="151"/>
      <c r="M140" s="218">
        <v>2050200</v>
      </c>
      <c r="N140" s="151" t="s">
        <v>1354</v>
      </c>
      <c r="O140" s="150">
        <v>2</v>
      </c>
      <c r="P140" s="114"/>
      <c r="Q140" s="115"/>
      <c r="R140" s="116">
        <v>43466</v>
      </c>
      <c r="S140" s="116">
        <v>43555</v>
      </c>
      <c r="T140" s="118"/>
      <c r="U140" s="118"/>
      <c r="V140" s="118"/>
      <c r="W140" s="118"/>
      <c r="X140" s="118"/>
      <c r="Y140" s="118">
        <v>2</v>
      </c>
      <c r="Z140" s="117"/>
      <c r="AA140" s="118"/>
      <c r="AB140" s="118"/>
      <c r="AC140" s="118">
        <f t="shared" ref="AC140:AC184" si="34">T140*$AC$4</f>
        <v>0</v>
      </c>
      <c r="AD140" s="118">
        <f t="shared" ref="AD140:AD184" si="35">U140*$AD$4</f>
        <v>0</v>
      </c>
      <c r="AE140" s="118">
        <f t="shared" ref="AE140:AE184" si="36">V140*$AE$4</f>
        <v>0</v>
      </c>
      <c r="AF140" s="118">
        <f t="shared" ref="AF140:AF184" si="37">W140*$AF$4</f>
        <v>0</v>
      </c>
      <c r="AG140" s="118">
        <f t="shared" ref="AG140:AG184" si="38">X140*$AG$4</f>
        <v>0</v>
      </c>
      <c r="AH140" s="118">
        <f t="shared" ref="AH140:AH184" si="39">Y140*$AH$4</f>
        <v>18782.400000000001</v>
      </c>
      <c r="AI140" s="118">
        <f t="shared" ref="AI140:AI184" si="40">Z140*$AI$4</f>
        <v>0</v>
      </c>
      <c r="AJ140" s="118">
        <f t="shared" ref="AJ140:AJ184" si="41">AA140*$AJ$4</f>
        <v>0</v>
      </c>
      <c r="AK140" s="118">
        <f t="shared" ref="AK140:AK184" si="42">AB140*$AK$4</f>
        <v>0</v>
      </c>
      <c r="AL140" s="119"/>
      <c r="AM140" s="119"/>
      <c r="AN140" s="120"/>
      <c r="AO140" s="121">
        <f t="shared" si="33"/>
        <v>18782.400000000001</v>
      </c>
      <c r="AP140" s="121"/>
      <c r="AQ140" s="121">
        <f t="shared" ref="AQ140:AQ184" si="43">ROUND(AO140*0.15,2)</f>
        <v>2817.36</v>
      </c>
      <c r="AR140" s="121"/>
      <c r="AS140" s="122">
        <f t="shared" ref="AS140:AS184" si="44">(Y140+Z140)*$AN$3</f>
        <v>40.24</v>
      </c>
      <c r="AT140" s="122"/>
      <c r="AU140" s="122"/>
      <c r="AV140" s="121">
        <f t="shared" si="31"/>
        <v>0</v>
      </c>
      <c r="AW140" s="122"/>
      <c r="AX140" s="122"/>
      <c r="AY140" s="123"/>
      <c r="AZ140" s="123"/>
      <c r="BA140" s="107" t="s">
        <v>320</v>
      </c>
      <c r="BB140" s="124"/>
      <c r="BC140" s="124"/>
      <c r="BD140" s="156" t="s">
        <v>1564</v>
      </c>
      <c r="BE140" s="157"/>
      <c r="BF140" s="157" t="s">
        <v>1417</v>
      </c>
      <c r="BG140" s="126">
        <v>0.67220000000000002</v>
      </c>
      <c r="BH140" s="159">
        <f t="shared" ref="BH140:BH184" si="45">ROUND(BG140*AU140,2)</f>
        <v>0</v>
      </c>
      <c r="BI140" s="121">
        <f t="shared" si="32"/>
        <v>0</v>
      </c>
      <c r="BJ140" s="159"/>
      <c r="BK140" s="159"/>
    </row>
    <row r="141" spans="1:63" s="127" customFormat="1" ht="22.5" x14ac:dyDescent="0.25">
      <c r="A141" s="107" t="s">
        <v>388</v>
      </c>
      <c r="B141" s="108" t="s">
        <v>942</v>
      </c>
      <c r="C141" s="109" t="s">
        <v>121</v>
      </c>
      <c r="D141" s="109">
        <v>0</v>
      </c>
      <c r="E141" s="175"/>
      <c r="F141" s="176" t="s">
        <v>1351</v>
      </c>
      <c r="G141" s="110" t="s">
        <v>1565</v>
      </c>
      <c r="H141" s="110"/>
      <c r="I141" s="113" t="s">
        <v>1566</v>
      </c>
      <c r="J141" s="173" t="s">
        <v>1567</v>
      </c>
      <c r="K141" s="108" t="s">
        <v>946</v>
      </c>
      <c r="L141" s="108"/>
      <c r="M141" s="107">
        <v>2050200</v>
      </c>
      <c r="N141" s="108" t="s">
        <v>1354</v>
      </c>
      <c r="O141" s="107">
        <v>1</v>
      </c>
      <c r="P141" s="114"/>
      <c r="Q141" s="115"/>
      <c r="R141" s="116">
        <v>43466</v>
      </c>
      <c r="S141" s="116">
        <v>43555</v>
      </c>
      <c r="T141" s="118"/>
      <c r="U141" s="118"/>
      <c r="V141" s="118"/>
      <c r="W141" s="118"/>
      <c r="X141" s="118"/>
      <c r="Y141" s="118"/>
      <c r="Z141" s="117">
        <v>1</v>
      </c>
      <c r="AA141" s="118"/>
      <c r="AB141" s="118"/>
      <c r="AC141" s="118">
        <f t="shared" si="34"/>
        <v>0</v>
      </c>
      <c r="AD141" s="118">
        <f t="shared" si="35"/>
        <v>0</v>
      </c>
      <c r="AE141" s="118">
        <f t="shared" si="36"/>
        <v>0</v>
      </c>
      <c r="AF141" s="118">
        <f t="shared" si="37"/>
        <v>0</v>
      </c>
      <c r="AG141" s="118">
        <f t="shared" si="38"/>
        <v>0</v>
      </c>
      <c r="AH141" s="118">
        <f t="shared" si="39"/>
        <v>0</v>
      </c>
      <c r="AI141" s="118">
        <f t="shared" si="40"/>
        <v>10732.800000000001</v>
      </c>
      <c r="AJ141" s="118">
        <f t="shared" si="41"/>
        <v>0</v>
      </c>
      <c r="AK141" s="118">
        <f t="shared" si="42"/>
        <v>0</v>
      </c>
      <c r="AL141" s="119"/>
      <c r="AM141" s="119"/>
      <c r="AN141" s="120"/>
      <c r="AO141" s="121">
        <f t="shared" si="33"/>
        <v>10732.800000000001</v>
      </c>
      <c r="AP141" s="121"/>
      <c r="AQ141" s="121">
        <f t="shared" si="43"/>
        <v>1609.92</v>
      </c>
      <c r="AR141" s="121"/>
      <c r="AS141" s="122">
        <f t="shared" si="44"/>
        <v>20.12</v>
      </c>
      <c r="AT141" s="122"/>
      <c r="AU141" s="122">
        <f t="shared" ref="AU141:AU184" si="46">ROUND(SUM(AO141,AQ141,AS141),2)</f>
        <v>12362.84</v>
      </c>
      <c r="AV141" s="121">
        <f t="shared" ref="AV141:AV184" si="47">ROUND(AU141*3,2)</f>
        <v>37088.519999999997</v>
      </c>
      <c r="AW141" s="122"/>
      <c r="AX141" s="122"/>
      <c r="AY141" s="123"/>
      <c r="AZ141" s="123"/>
      <c r="BA141" s="107">
        <v>1</v>
      </c>
      <c r="BB141" s="124"/>
      <c r="BC141" s="124"/>
      <c r="BD141" s="108"/>
      <c r="BE141" s="125"/>
      <c r="BF141" s="125"/>
      <c r="BG141" s="126">
        <v>0.67220000000000002</v>
      </c>
      <c r="BH141" s="159">
        <f t="shared" si="45"/>
        <v>8310.2999999999993</v>
      </c>
      <c r="BI141" s="121">
        <f t="shared" ref="BI141:BI184" si="48">ROUND((BH141*3),2)</f>
        <v>24930.9</v>
      </c>
      <c r="BJ141" s="159"/>
      <c r="BK141" s="159"/>
    </row>
    <row r="142" spans="1:63" s="127" customFormat="1" ht="22.5" x14ac:dyDescent="0.25">
      <c r="A142" s="107" t="s">
        <v>388</v>
      </c>
      <c r="B142" s="108" t="s">
        <v>942</v>
      </c>
      <c r="C142" s="109" t="s">
        <v>121</v>
      </c>
      <c r="D142" s="109">
        <v>0</v>
      </c>
      <c r="E142" s="175"/>
      <c r="F142" s="176" t="s">
        <v>1355</v>
      </c>
      <c r="G142" s="110" t="s">
        <v>1568</v>
      </c>
      <c r="H142" s="110"/>
      <c r="I142" s="110" t="s">
        <v>1569</v>
      </c>
      <c r="J142" s="108" t="s">
        <v>1570</v>
      </c>
      <c r="K142" s="108" t="s">
        <v>942</v>
      </c>
      <c r="L142" s="108"/>
      <c r="M142" s="114">
        <v>2050200</v>
      </c>
      <c r="N142" s="108" t="s">
        <v>1354</v>
      </c>
      <c r="O142" s="107">
        <v>5</v>
      </c>
      <c r="P142" s="114"/>
      <c r="Q142" s="115"/>
      <c r="R142" s="116">
        <v>43466</v>
      </c>
      <c r="S142" s="116">
        <v>43555</v>
      </c>
      <c r="T142" s="118"/>
      <c r="U142" s="118"/>
      <c r="V142" s="118"/>
      <c r="W142" s="118"/>
      <c r="X142" s="118"/>
      <c r="Y142" s="118">
        <v>2</v>
      </c>
      <c r="Z142" s="117">
        <v>3</v>
      </c>
      <c r="AA142" s="118"/>
      <c r="AB142" s="118"/>
      <c r="AC142" s="118">
        <f t="shared" si="34"/>
        <v>0</v>
      </c>
      <c r="AD142" s="118">
        <f t="shared" si="35"/>
        <v>0</v>
      </c>
      <c r="AE142" s="118">
        <f t="shared" si="36"/>
        <v>0</v>
      </c>
      <c r="AF142" s="118">
        <f t="shared" si="37"/>
        <v>0</v>
      </c>
      <c r="AG142" s="118">
        <f t="shared" si="38"/>
        <v>0</v>
      </c>
      <c r="AH142" s="118">
        <f t="shared" si="39"/>
        <v>18782.400000000001</v>
      </c>
      <c r="AI142" s="118">
        <f t="shared" si="40"/>
        <v>32198.400000000001</v>
      </c>
      <c r="AJ142" s="118">
        <f t="shared" si="41"/>
        <v>0</v>
      </c>
      <c r="AK142" s="118">
        <f t="shared" si="42"/>
        <v>0</v>
      </c>
      <c r="AL142" s="119"/>
      <c r="AM142" s="119"/>
      <c r="AN142" s="120"/>
      <c r="AO142" s="121">
        <f t="shared" si="33"/>
        <v>50980.800000000003</v>
      </c>
      <c r="AP142" s="121"/>
      <c r="AQ142" s="121">
        <f t="shared" si="43"/>
        <v>7647.12</v>
      </c>
      <c r="AR142" s="121"/>
      <c r="AS142" s="122">
        <f t="shared" si="44"/>
        <v>100.60000000000001</v>
      </c>
      <c r="AT142" s="122"/>
      <c r="AU142" s="122">
        <f t="shared" si="46"/>
        <v>58728.52</v>
      </c>
      <c r="AV142" s="121">
        <f t="shared" si="47"/>
        <v>176185.56</v>
      </c>
      <c r="AW142" s="122"/>
      <c r="AX142" s="122"/>
      <c r="AY142" s="123"/>
      <c r="AZ142" s="123"/>
      <c r="BA142" s="107">
        <v>1</v>
      </c>
      <c r="BB142" s="124"/>
      <c r="BC142" s="124"/>
      <c r="BD142" s="156"/>
      <c r="BE142" s="157"/>
      <c r="BF142" s="157"/>
      <c r="BG142" s="126">
        <v>0.67220000000000002</v>
      </c>
      <c r="BH142" s="159">
        <f t="shared" si="45"/>
        <v>39477.31</v>
      </c>
      <c r="BI142" s="121">
        <f t="shared" si="48"/>
        <v>118431.93</v>
      </c>
      <c r="BJ142" s="159"/>
      <c r="BK142" s="159"/>
    </row>
    <row r="143" spans="1:63" s="127" customFormat="1" ht="22.5" x14ac:dyDescent="0.25">
      <c r="A143" s="107" t="s">
        <v>388</v>
      </c>
      <c r="B143" s="108" t="s">
        <v>942</v>
      </c>
      <c r="C143" s="109" t="s">
        <v>121</v>
      </c>
      <c r="D143" s="109">
        <v>0</v>
      </c>
      <c r="E143" s="175"/>
      <c r="F143" s="176" t="s">
        <v>1355</v>
      </c>
      <c r="G143" s="110">
        <v>311631169</v>
      </c>
      <c r="H143" s="110"/>
      <c r="I143" s="110" t="s">
        <v>1571</v>
      </c>
      <c r="J143" s="108" t="s">
        <v>1572</v>
      </c>
      <c r="K143" s="108" t="s">
        <v>956</v>
      </c>
      <c r="L143" s="108"/>
      <c r="M143" s="114">
        <v>2050200</v>
      </c>
      <c r="N143" s="108" t="s">
        <v>1354</v>
      </c>
      <c r="O143" s="107">
        <v>1</v>
      </c>
      <c r="P143" s="114"/>
      <c r="Q143" s="115"/>
      <c r="R143" s="116">
        <v>43466</v>
      </c>
      <c r="S143" s="116">
        <v>43555</v>
      </c>
      <c r="T143" s="118"/>
      <c r="U143" s="118"/>
      <c r="V143" s="118"/>
      <c r="W143" s="118"/>
      <c r="X143" s="118"/>
      <c r="Y143" s="118">
        <v>1</v>
      </c>
      <c r="Z143" s="117"/>
      <c r="AA143" s="118"/>
      <c r="AB143" s="118"/>
      <c r="AC143" s="118">
        <f t="shared" si="34"/>
        <v>0</v>
      </c>
      <c r="AD143" s="118">
        <f t="shared" si="35"/>
        <v>0</v>
      </c>
      <c r="AE143" s="118">
        <f t="shared" si="36"/>
        <v>0</v>
      </c>
      <c r="AF143" s="118">
        <f t="shared" si="37"/>
        <v>0</v>
      </c>
      <c r="AG143" s="118">
        <f t="shared" si="38"/>
        <v>0</v>
      </c>
      <c r="AH143" s="118">
        <f t="shared" si="39"/>
        <v>9391.2000000000007</v>
      </c>
      <c r="AI143" s="118">
        <f t="shared" si="40"/>
        <v>0</v>
      </c>
      <c r="AJ143" s="118">
        <f t="shared" si="41"/>
        <v>0</v>
      </c>
      <c r="AK143" s="118">
        <f t="shared" si="42"/>
        <v>0</v>
      </c>
      <c r="AL143" s="119"/>
      <c r="AM143" s="119"/>
      <c r="AN143" s="120"/>
      <c r="AO143" s="121">
        <f t="shared" si="33"/>
        <v>9391.2000000000007</v>
      </c>
      <c r="AP143" s="121"/>
      <c r="AQ143" s="121">
        <f t="shared" si="43"/>
        <v>1408.68</v>
      </c>
      <c r="AR143" s="121"/>
      <c r="AS143" s="122">
        <f t="shared" si="44"/>
        <v>20.12</v>
      </c>
      <c r="AT143" s="122"/>
      <c r="AU143" s="122">
        <f t="shared" si="46"/>
        <v>10820</v>
      </c>
      <c r="AV143" s="121">
        <f t="shared" si="47"/>
        <v>32460</v>
      </c>
      <c r="AW143" s="122"/>
      <c r="AX143" s="122"/>
      <c r="AY143" s="123"/>
      <c r="AZ143" s="123"/>
      <c r="BA143" s="107">
        <v>1</v>
      </c>
      <c r="BB143" s="124"/>
      <c r="BC143" s="124"/>
      <c r="BD143" s="156"/>
      <c r="BE143" s="157"/>
      <c r="BF143" s="157" t="s">
        <v>1417</v>
      </c>
      <c r="BG143" s="126">
        <v>0.67220000000000002</v>
      </c>
      <c r="BH143" s="159">
        <f t="shared" si="45"/>
        <v>7273.2</v>
      </c>
      <c r="BI143" s="121">
        <f t="shared" si="48"/>
        <v>21819.599999999999</v>
      </c>
      <c r="BJ143" s="159"/>
      <c r="BK143" s="159"/>
    </row>
    <row r="144" spans="1:63" s="127" customFormat="1" ht="22.5" customHeight="1" x14ac:dyDescent="0.25">
      <c r="A144" s="107" t="s">
        <v>161</v>
      </c>
      <c r="B144" s="136" t="s">
        <v>972</v>
      </c>
      <c r="C144" s="109" t="s">
        <v>121</v>
      </c>
      <c r="D144" s="109">
        <v>0</v>
      </c>
      <c r="E144" s="112"/>
      <c r="F144" s="137" t="s">
        <v>1355</v>
      </c>
      <c r="G144" s="110">
        <v>228422841</v>
      </c>
      <c r="H144" s="110"/>
      <c r="I144" s="110" t="s">
        <v>1573</v>
      </c>
      <c r="J144" s="130" t="s">
        <v>1574</v>
      </c>
      <c r="K144" s="130" t="s">
        <v>1575</v>
      </c>
      <c r="L144" s="130" t="s">
        <v>1576</v>
      </c>
      <c r="M144" s="114">
        <v>2050200</v>
      </c>
      <c r="N144" s="108" t="s">
        <v>1354</v>
      </c>
      <c r="O144" s="107">
        <v>1</v>
      </c>
      <c r="P144" s="114"/>
      <c r="Q144" s="115"/>
      <c r="R144" s="116">
        <v>43466</v>
      </c>
      <c r="S144" s="116">
        <v>43555</v>
      </c>
      <c r="T144" s="118"/>
      <c r="U144" s="118"/>
      <c r="V144" s="118"/>
      <c r="W144" s="118"/>
      <c r="X144" s="118"/>
      <c r="Y144" s="118"/>
      <c r="Z144" s="117">
        <v>1</v>
      </c>
      <c r="AA144" s="118"/>
      <c r="AB144" s="118"/>
      <c r="AC144" s="118">
        <f t="shared" si="34"/>
        <v>0</v>
      </c>
      <c r="AD144" s="118">
        <f t="shared" si="35"/>
        <v>0</v>
      </c>
      <c r="AE144" s="118">
        <f t="shared" si="36"/>
        <v>0</v>
      </c>
      <c r="AF144" s="118">
        <f t="shared" si="37"/>
        <v>0</v>
      </c>
      <c r="AG144" s="118">
        <f t="shared" si="38"/>
        <v>0</v>
      </c>
      <c r="AH144" s="118">
        <f t="shared" si="39"/>
        <v>0</v>
      </c>
      <c r="AI144" s="118">
        <f t="shared" si="40"/>
        <v>10732.800000000001</v>
      </c>
      <c r="AJ144" s="118">
        <f t="shared" si="41"/>
        <v>0</v>
      </c>
      <c r="AK144" s="118">
        <f t="shared" si="42"/>
        <v>0</v>
      </c>
      <c r="AL144" s="119"/>
      <c r="AM144" s="119"/>
      <c r="AN144" s="120"/>
      <c r="AO144" s="121">
        <f t="shared" si="33"/>
        <v>10732.800000000001</v>
      </c>
      <c r="AP144" s="121"/>
      <c r="AQ144" s="121">
        <f t="shared" si="43"/>
        <v>1609.92</v>
      </c>
      <c r="AR144" s="121"/>
      <c r="AS144" s="122">
        <f t="shared" si="44"/>
        <v>20.12</v>
      </c>
      <c r="AT144" s="122"/>
      <c r="AU144" s="122">
        <f t="shared" si="46"/>
        <v>12362.84</v>
      </c>
      <c r="AV144" s="121">
        <f t="shared" si="47"/>
        <v>37088.519999999997</v>
      </c>
      <c r="AW144" s="122"/>
      <c r="AX144" s="122"/>
      <c r="AY144" s="123"/>
      <c r="AZ144" s="123"/>
      <c r="BA144" s="107">
        <v>1</v>
      </c>
      <c r="BB144" s="124"/>
      <c r="BC144" s="124"/>
      <c r="BD144" s="156"/>
      <c r="BE144" s="157"/>
      <c r="BF144" s="157" t="s">
        <v>330</v>
      </c>
      <c r="BG144" s="126">
        <v>0.67220000000000002</v>
      </c>
      <c r="BH144" s="159">
        <f t="shared" si="45"/>
        <v>8310.2999999999993</v>
      </c>
      <c r="BI144" s="121">
        <f t="shared" si="48"/>
        <v>24930.9</v>
      </c>
      <c r="BJ144" s="159"/>
      <c r="BK144" s="159"/>
    </row>
    <row r="145" spans="1:63" s="127" customFormat="1" ht="22.5" customHeight="1" x14ac:dyDescent="0.25">
      <c r="A145" s="107" t="s">
        <v>161</v>
      </c>
      <c r="B145" s="136" t="s">
        <v>972</v>
      </c>
      <c r="C145" s="109" t="s">
        <v>121</v>
      </c>
      <c r="D145" s="109"/>
      <c r="E145" s="112"/>
      <c r="F145" s="137" t="s">
        <v>1355</v>
      </c>
      <c r="G145" s="110">
        <v>228422841</v>
      </c>
      <c r="H145" s="110"/>
      <c r="I145" s="110" t="s">
        <v>1573</v>
      </c>
      <c r="J145" s="130" t="s">
        <v>1574</v>
      </c>
      <c r="K145" s="130" t="s">
        <v>972</v>
      </c>
      <c r="L145" s="130" t="s">
        <v>1576</v>
      </c>
      <c r="M145" s="114">
        <v>2050200</v>
      </c>
      <c r="N145" s="108" t="s">
        <v>1354</v>
      </c>
      <c r="O145" s="107">
        <v>2</v>
      </c>
      <c r="P145" s="114"/>
      <c r="Q145" s="115"/>
      <c r="R145" s="116">
        <v>43466</v>
      </c>
      <c r="S145" s="116">
        <v>43555</v>
      </c>
      <c r="T145" s="118"/>
      <c r="U145" s="118"/>
      <c r="V145" s="118"/>
      <c r="W145" s="118"/>
      <c r="X145" s="118"/>
      <c r="Y145" s="118">
        <v>1</v>
      </c>
      <c r="Z145" s="117">
        <v>1</v>
      </c>
      <c r="AA145" s="118"/>
      <c r="AB145" s="118"/>
      <c r="AC145" s="118">
        <f t="shared" si="34"/>
        <v>0</v>
      </c>
      <c r="AD145" s="118">
        <f t="shared" si="35"/>
        <v>0</v>
      </c>
      <c r="AE145" s="118">
        <f t="shared" si="36"/>
        <v>0</v>
      </c>
      <c r="AF145" s="118">
        <f t="shared" si="37"/>
        <v>0</v>
      </c>
      <c r="AG145" s="118">
        <f t="shared" si="38"/>
        <v>0</v>
      </c>
      <c r="AH145" s="118">
        <f t="shared" si="39"/>
        <v>9391.2000000000007</v>
      </c>
      <c r="AI145" s="118">
        <f t="shared" si="40"/>
        <v>10732.800000000001</v>
      </c>
      <c r="AJ145" s="118">
        <f t="shared" si="41"/>
        <v>0</v>
      </c>
      <c r="AK145" s="118">
        <f t="shared" si="42"/>
        <v>0</v>
      </c>
      <c r="AL145" s="119"/>
      <c r="AM145" s="119"/>
      <c r="AN145" s="120"/>
      <c r="AO145" s="121">
        <f t="shared" si="33"/>
        <v>20124</v>
      </c>
      <c r="AP145" s="121"/>
      <c r="AQ145" s="121">
        <f t="shared" si="43"/>
        <v>3018.6</v>
      </c>
      <c r="AR145" s="121"/>
      <c r="AS145" s="122">
        <f t="shared" si="44"/>
        <v>40.24</v>
      </c>
      <c r="AT145" s="122"/>
      <c r="AU145" s="122">
        <f t="shared" si="46"/>
        <v>23182.84</v>
      </c>
      <c r="AV145" s="121">
        <f t="shared" si="47"/>
        <v>69548.52</v>
      </c>
      <c r="AW145" s="122"/>
      <c r="AX145" s="122"/>
      <c r="AY145" s="123"/>
      <c r="AZ145" s="123"/>
      <c r="BA145" s="107">
        <v>1</v>
      </c>
      <c r="BB145" s="124"/>
      <c r="BC145" s="124"/>
      <c r="BD145" s="156"/>
      <c r="BE145" s="157"/>
      <c r="BF145" s="157" t="s">
        <v>330</v>
      </c>
      <c r="BG145" s="126">
        <v>0.67220000000000002</v>
      </c>
      <c r="BH145" s="159">
        <f t="shared" si="45"/>
        <v>15583.51</v>
      </c>
      <c r="BI145" s="121">
        <f t="shared" si="48"/>
        <v>46750.53</v>
      </c>
      <c r="BJ145" s="159"/>
      <c r="BK145" s="159"/>
    </row>
    <row r="146" spans="1:63" s="127" customFormat="1" ht="22.5" x14ac:dyDescent="0.25">
      <c r="A146" s="107" t="s">
        <v>161</v>
      </c>
      <c r="B146" s="136" t="s">
        <v>972</v>
      </c>
      <c r="C146" s="109" t="s">
        <v>121</v>
      </c>
      <c r="D146" s="109">
        <v>0</v>
      </c>
      <c r="E146" s="112"/>
      <c r="F146" s="137" t="s">
        <v>1355</v>
      </c>
      <c r="G146" s="140">
        <v>364836482</v>
      </c>
      <c r="H146" s="140"/>
      <c r="I146" s="140" t="s">
        <v>1577</v>
      </c>
      <c r="J146" s="130" t="s">
        <v>1578</v>
      </c>
      <c r="K146" s="130" t="s">
        <v>972</v>
      </c>
      <c r="L146" s="130"/>
      <c r="M146" s="114">
        <v>2050200</v>
      </c>
      <c r="N146" s="108" t="s">
        <v>1354</v>
      </c>
      <c r="O146" s="107">
        <v>8</v>
      </c>
      <c r="P146" s="114"/>
      <c r="Q146" s="115"/>
      <c r="R146" s="116">
        <v>43466</v>
      </c>
      <c r="S146" s="116">
        <v>43555</v>
      </c>
      <c r="T146" s="118"/>
      <c r="U146" s="118"/>
      <c r="V146" s="118"/>
      <c r="W146" s="118"/>
      <c r="X146" s="118"/>
      <c r="Y146" s="118"/>
      <c r="Z146" s="117">
        <v>8</v>
      </c>
      <c r="AA146" s="118"/>
      <c r="AB146" s="118"/>
      <c r="AC146" s="118">
        <f t="shared" si="34"/>
        <v>0</v>
      </c>
      <c r="AD146" s="118">
        <f t="shared" si="35"/>
        <v>0</v>
      </c>
      <c r="AE146" s="118">
        <f t="shared" si="36"/>
        <v>0</v>
      </c>
      <c r="AF146" s="118">
        <f t="shared" si="37"/>
        <v>0</v>
      </c>
      <c r="AG146" s="118">
        <f t="shared" si="38"/>
        <v>0</v>
      </c>
      <c r="AH146" s="118">
        <f t="shared" si="39"/>
        <v>0</v>
      </c>
      <c r="AI146" s="118">
        <f t="shared" si="40"/>
        <v>85862.400000000009</v>
      </c>
      <c r="AJ146" s="118">
        <f t="shared" si="41"/>
        <v>0</v>
      </c>
      <c r="AK146" s="118">
        <f t="shared" si="42"/>
        <v>0</v>
      </c>
      <c r="AL146" s="119"/>
      <c r="AM146" s="119"/>
      <c r="AN146" s="120"/>
      <c r="AO146" s="121">
        <f t="shared" si="33"/>
        <v>85862.400000000009</v>
      </c>
      <c r="AP146" s="121"/>
      <c r="AQ146" s="121">
        <f t="shared" si="43"/>
        <v>12879.36</v>
      </c>
      <c r="AR146" s="121"/>
      <c r="AS146" s="122">
        <f t="shared" si="44"/>
        <v>160.96</v>
      </c>
      <c r="AT146" s="122"/>
      <c r="AU146" s="122">
        <f t="shared" si="46"/>
        <v>98902.720000000001</v>
      </c>
      <c r="AV146" s="121">
        <f t="shared" si="47"/>
        <v>296708.15999999997</v>
      </c>
      <c r="AW146" s="122"/>
      <c r="AX146" s="122"/>
      <c r="AY146" s="123"/>
      <c r="AZ146" s="123"/>
      <c r="BA146" s="107">
        <v>1</v>
      </c>
      <c r="BB146" s="124"/>
      <c r="BC146" s="124"/>
      <c r="BD146" s="156"/>
      <c r="BE146" s="157"/>
      <c r="BF146" s="157"/>
      <c r="BG146" s="126">
        <v>0.67220000000000002</v>
      </c>
      <c r="BH146" s="159">
        <f t="shared" si="45"/>
        <v>66482.41</v>
      </c>
      <c r="BI146" s="121">
        <f t="shared" si="48"/>
        <v>199447.23</v>
      </c>
      <c r="BJ146" s="159"/>
      <c r="BK146" s="159"/>
    </row>
    <row r="147" spans="1:63" s="127" customFormat="1" ht="22.5" x14ac:dyDescent="0.25">
      <c r="A147" s="107" t="s">
        <v>161</v>
      </c>
      <c r="B147" s="136" t="s">
        <v>972</v>
      </c>
      <c r="C147" s="109" t="s">
        <v>121</v>
      </c>
      <c r="D147" s="109"/>
      <c r="E147" s="112"/>
      <c r="F147" s="137" t="s">
        <v>1355</v>
      </c>
      <c r="G147" s="140">
        <v>364836482</v>
      </c>
      <c r="H147" s="140"/>
      <c r="I147" s="140" t="s">
        <v>1577</v>
      </c>
      <c r="J147" s="130" t="s">
        <v>1578</v>
      </c>
      <c r="K147" s="130" t="s">
        <v>1579</v>
      </c>
      <c r="L147" s="130"/>
      <c r="M147" s="114">
        <v>2050200</v>
      </c>
      <c r="N147" s="108" t="s">
        <v>1354</v>
      </c>
      <c r="O147" s="107">
        <v>1</v>
      </c>
      <c r="P147" s="114"/>
      <c r="Q147" s="115"/>
      <c r="R147" s="116">
        <v>43466</v>
      </c>
      <c r="S147" s="116">
        <v>43555</v>
      </c>
      <c r="T147" s="118"/>
      <c r="U147" s="118"/>
      <c r="V147" s="118"/>
      <c r="W147" s="118"/>
      <c r="X147" s="118"/>
      <c r="Y147" s="118"/>
      <c r="Z147" s="117">
        <v>1</v>
      </c>
      <c r="AA147" s="118"/>
      <c r="AB147" s="118"/>
      <c r="AC147" s="118">
        <f t="shared" si="34"/>
        <v>0</v>
      </c>
      <c r="AD147" s="118">
        <f t="shared" si="35"/>
        <v>0</v>
      </c>
      <c r="AE147" s="118">
        <f t="shared" si="36"/>
        <v>0</v>
      </c>
      <c r="AF147" s="118">
        <f t="shared" si="37"/>
        <v>0</v>
      </c>
      <c r="AG147" s="118">
        <f t="shared" si="38"/>
        <v>0</v>
      </c>
      <c r="AH147" s="118">
        <f t="shared" si="39"/>
        <v>0</v>
      </c>
      <c r="AI147" s="118">
        <f t="shared" si="40"/>
        <v>10732.800000000001</v>
      </c>
      <c r="AJ147" s="118">
        <f t="shared" si="41"/>
        <v>0</v>
      </c>
      <c r="AK147" s="118">
        <f t="shared" si="42"/>
        <v>0</v>
      </c>
      <c r="AL147" s="119"/>
      <c r="AM147" s="119"/>
      <c r="AN147" s="120"/>
      <c r="AO147" s="121">
        <f t="shared" si="33"/>
        <v>10732.800000000001</v>
      </c>
      <c r="AP147" s="121"/>
      <c r="AQ147" s="121">
        <f t="shared" si="43"/>
        <v>1609.92</v>
      </c>
      <c r="AR147" s="121"/>
      <c r="AS147" s="122">
        <f t="shared" si="44"/>
        <v>20.12</v>
      </c>
      <c r="AT147" s="122"/>
      <c r="AU147" s="122">
        <f t="shared" si="46"/>
        <v>12362.84</v>
      </c>
      <c r="AV147" s="121">
        <f t="shared" si="47"/>
        <v>37088.519999999997</v>
      </c>
      <c r="AW147" s="122"/>
      <c r="AX147" s="122"/>
      <c r="AY147" s="123"/>
      <c r="AZ147" s="123"/>
      <c r="BA147" s="107">
        <v>1</v>
      </c>
      <c r="BB147" s="124"/>
      <c r="BC147" s="124"/>
      <c r="BD147" s="156"/>
      <c r="BE147" s="157"/>
      <c r="BF147" s="157"/>
      <c r="BG147" s="126">
        <v>0.67220000000000002</v>
      </c>
      <c r="BH147" s="159">
        <f t="shared" si="45"/>
        <v>8310.2999999999993</v>
      </c>
      <c r="BI147" s="121">
        <f t="shared" si="48"/>
        <v>24930.9</v>
      </c>
      <c r="BJ147" s="159"/>
      <c r="BK147" s="159"/>
    </row>
    <row r="148" spans="1:63" s="127" customFormat="1" ht="22.5" x14ac:dyDescent="0.25">
      <c r="A148" s="107" t="s">
        <v>101</v>
      </c>
      <c r="B148" s="136" t="s">
        <v>101</v>
      </c>
      <c r="C148" s="109" t="s">
        <v>121</v>
      </c>
      <c r="D148" s="109">
        <v>0</v>
      </c>
      <c r="E148" s="112"/>
      <c r="F148" s="111" t="s">
        <v>1351</v>
      </c>
      <c r="G148" s="113">
        <v>483748374</v>
      </c>
      <c r="H148" s="113"/>
      <c r="I148" s="113" t="s">
        <v>1580</v>
      </c>
      <c r="J148" s="138" t="s">
        <v>1581</v>
      </c>
      <c r="K148" s="138" t="s">
        <v>101</v>
      </c>
      <c r="L148" s="138"/>
      <c r="M148" s="107">
        <v>2050200</v>
      </c>
      <c r="N148" s="138" t="s">
        <v>1354</v>
      </c>
      <c r="O148" s="107">
        <v>2</v>
      </c>
      <c r="P148" s="209"/>
      <c r="Q148" s="115"/>
      <c r="R148" s="116">
        <v>43466</v>
      </c>
      <c r="S148" s="116">
        <v>43555</v>
      </c>
      <c r="T148" s="118"/>
      <c r="U148" s="118"/>
      <c r="V148" s="118"/>
      <c r="W148" s="118"/>
      <c r="X148" s="118"/>
      <c r="Y148" s="118"/>
      <c r="Z148" s="117">
        <v>2</v>
      </c>
      <c r="AA148" s="118"/>
      <c r="AB148" s="118"/>
      <c r="AC148" s="118">
        <f t="shared" si="34"/>
        <v>0</v>
      </c>
      <c r="AD148" s="118">
        <f t="shared" si="35"/>
        <v>0</v>
      </c>
      <c r="AE148" s="118">
        <f t="shared" si="36"/>
        <v>0</v>
      </c>
      <c r="AF148" s="118">
        <f t="shared" si="37"/>
        <v>0</v>
      </c>
      <c r="AG148" s="118">
        <f t="shared" si="38"/>
        <v>0</v>
      </c>
      <c r="AH148" s="118">
        <f t="shared" si="39"/>
        <v>0</v>
      </c>
      <c r="AI148" s="118">
        <f t="shared" si="40"/>
        <v>21465.600000000002</v>
      </c>
      <c r="AJ148" s="118">
        <f t="shared" si="41"/>
        <v>0</v>
      </c>
      <c r="AK148" s="118">
        <f t="shared" si="42"/>
        <v>0</v>
      </c>
      <c r="AL148" s="119"/>
      <c r="AM148" s="119"/>
      <c r="AN148" s="120"/>
      <c r="AO148" s="121">
        <f t="shared" si="33"/>
        <v>21465.600000000002</v>
      </c>
      <c r="AP148" s="121"/>
      <c r="AQ148" s="121">
        <f t="shared" si="43"/>
        <v>3219.84</v>
      </c>
      <c r="AR148" s="121"/>
      <c r="AS148" s="122">
        <f t="shared" si="44"/>
        <v>40.24</v>
      </c>
      <c r="AT148" s="122"/>
      <c r="AU148" s="122">
        <f t="shared" si="46"/>
        <v>24725.68</v>
      </c>
      <c r="AV148" s="121">
        <f t="shared" si="47"/>
        <v>74177.039999999994</v>
      </c>
      <c r="AW148" s="122"/>
      <c r="AX148" s="122"/>
      <c r="AY148" s="123"/>
      <c r="AZ148" s="123"/>
      <c r="BA148" s="107">
        <v>1</v>
      </c>
      <c r="BB148" s="124"/>
      <c r="BC148" s="124"/>
      <c r="BD148" s="108"/>
      <c r="BE148" s="125"/>
      <c r="BF148" s="125"/>
      <c r="BG148" s="126">
        <v>0.67220000000000002</v>
      </c>
      <c r="BH148" s="159">
        <f t="shared" si="45"/>
        <v>16620.599999999999</v>
      </c>
      <c r="BI148" s="121">
        <f t="shared" si="48"/>
        <v>49861.8</v>
      </c>
      <c r="BJ148" s="159"/>
      <c r="BK148" s="159"/>
    </row>
    <row r="149" spans="1:63" s="127" customFormat="1" ht="22.5" x14ac:dyDescent="0.25">
      <c r="A149" s="107" t="s">
        <v>101</v>
      </c>
      <c r="B149" s="136" t="s">
        <v>101</v>
      </c>
      <c r="C149" s="109" t="s">
        <v>121</v>
      </c>
      <c r="D149" s="109">
        <v>0</v>
      </c>
      <c r="E149" s="112"/>
      <c r="F149" s="111" t="s">
        <v>1351</v>
      </c>
      <c r="G149" s="110">
        <v>222722274</v>
      </c>
      <c r="H149" s="110"/>
      <c r="I149" s="113" t="s">
        <v>1582</v>
      </c>
      <c r="J149" s="138" t="s">
        <v>1583</v>
      </c>
      <c r="K149" s="138" t="s">
        <v>101</v>
      </c>
      <c r="L149" s="138"/>
      <c r="M149" s="107">
        <v>2050200</v>
      </c>
      <c r="N149" s="138" t="s">
        <v>1354</v>
      </c>
      <c r="O149" s="107">
        <v>1</v>
      </c>
      <c r="P149" s="209"/>
      <c r="Q149" s="115"/>
      <c r="R149" s="116">
        <v>43466</v>
      </c>
      <c r="S149" s="116">
        <v>43555</v>
      </c>
      <c r="T149" s="118"/>
      <c r="U149" s="118"/>
      <c r="V149" s="118"/>
      <c r="W149" s="118"/>
      <c r="X149" s="118"/>
      <c r="Y149" s="118"/>
      <c r="Z149" s="117">
        <v>1</v>
      </c>
      <c r="AA149" s="118"/>
      <c r="AB149" s="118"/>
      <c r="AC149" s="118">
        <f t="shared" si="34"/>
        <v>0</v>
      </c>
      <c r="AD149" s="118">
        <f t="shared" si="35"/>
        <v>0</v>
      </c>
      <c r="AE149" s="118">
        <f t="shared" si="36"/>
        <v>0</v>
      </c>
      <c r="AF149" s="118">
        <f t="shared" si="37"/>
        <v>0</v>
      </c>
      <c r="AG149" s="118">
        <f t="shared" si="38"/>
        <v>0</v>
      </c>
      <c r="AH149" s="118">
        <f t="shared" si="39"/>
        <v>0</v>
      </c>
      <c r="AI149" s="118">
        <f t="shared" si="40"/>
        <v>10732.800000000001</v>
      </c>
      <c r="AJ149" s="118">
        <f t="shared" si="41"/>
        <v>0</v>
      </c>
      <c r="AK149" s="118">
        <f t="shared" si="42"/>
        <v>0</v>
      </c>
      <c r="AL149" s="119"/>
      <c r="AM149" s="119"/>
      <c r="AN149" s="120"/>
      <c r="AO149" s="121">
        <f t="shared" si="33"/>
        <v>10732.800000000001</v>
      </c>
      <c r="AP149" s="121"/>
      <c r="AQ149" s="121">
        <f t="shared" si="43"/>
        <v>1609.92</v>
      </c>
      <c r="AR149" s="121"/>
      <c r="AS149" s="122">
        <f t="shared" si="44"/>
        <v>20.12</v>
      </c>
      <c r="AT149" s="122"/>
      <c r="AU149" s="122">
        <f t="shared" si="46"/>
        <v>12362.84</v>
      </c>
      <c r="AV149" s="121">
        <f t="shared" si="47"/>
        <v>37088.519999999997</v>
      </c>
      <c r="AW149" s="122"/>
      <c r="AX149" s="122"/>
      <c r="AY149" s="123"/>
      <c r="AZ149" s="123"/>
      <c r="BA149" s="107">
        <v>1</v>
      </c>
      <c r="BB149" s="124"/>
      <c r="BC149" s="124"/>
      <c r="BD149" s="108"/>
      <c r="BE149" s="125"/>
      <c r="BF149" s="125"/>
      <c r="BG149" s="126">
        <v>0.67220000000000002</v>
      </c>
      <c r="BH149" s="159">
        <f t="shared" si="45"/>
        <v>8310.2999999999993</v>
      </c>
      <c r="BI149" s="121">
        <f t="shared" si="48"/>
        <v>24930.9</v>
      </c>
      <c r="BJ149" s="159"/>
      <c r="BK149" s="159"/>
    </row>
    <row r="150" spans="1:63" s="127" customFormat="1" ht="22.5" customHeight="1" x14ac:dyDescent="0.25">
      <c r="A150" s="107" t="s">
        <v>101</v>
      </c>
      <c r="B150" s="136" t="s">
        <v>101</v>
      </c>
      <c r="C150" s="109" t="s">
        <v>121</v>
      </c>
      <c r="D150" s="109">
        <v>0</v>
      </c>
      <c r="E150" s="112"/>
      <c r="F150" s="111" t="s">
        <v>1351</v>
      </c>
      <c r="G150" s="113" t="s">
        <v>1584</v>
      </c>
      <c r="H150" s="113"/>
      <c r="I150" s="113" t="s">
        <v>1585</v>
      </c>
      <c r="J150" s="138" t="s">
        <v>1586</v>
      </c>
      <c r="K150" s="138" t="s">
        <v>1049</v>
      </c>
      <c r="L150" s="138"/>
      <c r="M150" s="107">
        <v>2050200</v>
      </c>
      <c r="N150" s="138" t="s">
        <v>1354</v>
      </c>
      <c r="O150" s="107">
        <v>2</v>
      </c>
      <c r="P150" s="209"/>
      <c r="Q150" s="115"/>
      <c r="R150" s="116">
        <v>43466</v>
      </c>
      <c r="S150" s="116">
        <v>43555</v>
      </c>
      <c r="T150" s="118"/>
      <c r="U150" s="118"/>
      <c r="V150" s="118"/>
      <c r="W150" s="118"/>
      <c r="X150" s="118"/>
      <c r="Y150" s="211"/>
      <c r="Z150" s="206">
        <v>2</v>
      </c>
      <c r="AA150" s="118"/>
      <c r="AB150" s="118"/>
      <c r="AC150" s="118">
        <f t="shared" si="34"/>
        <v>0</v>
      </c>
      <c r="AD150" s="118">
        <f t="shared" si="35"/>
        <v>0</v>
      </c>
      <c r="AE150" s="118">
        <f t="shared" si="36"/>
        <v>0</v>
      </c>
      <c r="AF150" s="118">
        <f t="shared" si="37"/>
        <v>0</v>
      </c>
      <c r="AG150" s="118">
        <f t="shared" si="38"/>
        <v>0</v>
      </c>
      <c r="AH150" s="118">
        <f t="shared" si="39"/>
        <v>0</v>
      </c>
      <c r="AI150" s="118">
        <f t="shared" si="40"/>
        <v>21465.600000000002</v>
      </c>
      <c r="AJ150" s="118">
        <f t="shared" si="41"/>
        <v>0</v>
      </c>
      <c r="AK150" s="118">
        <f t="shared" si="42"/>
        <v>0</v>
      </c>
      <c r="AL150" s="119"/>
      <c r="AM150" s="119"/>
      <c r="AN150" s="120"/>
      <c r="AO150" s="121">
        <f t="shared" si="33"/>
        <v>21465.600000000002</v>
      </c>
      <c r="AP150" s="121"/>
      <c r="AQ150" s="121">
        <f t="shared" si="43"/>
        <v>3219.84</v>
      </c>
      <c r="AR150" s="121"/>
      <c r="AS150" s="122">
        <f t="shared" si="44"/>
        <v>40.24</v>
      </c>
      <c r="AT150" s="122"/>
      <c r="AU150" s="122">
        <f t="shared" si="46"/>
        <v>24725.68</v>
      </c>
      <c r="AV150" s="121">
        <f t="shared" si="47"/>
        <v>74177.039999999994</v>
      </c>
      <c r="AW150" s="122"/>
      <c r="AX150" s="122"/>
      <c r="AY150" s="123"/>
      <c r="AZ150" s="123"/>
      <c r="BA150" s="107">
        <v>1</v>
      </c>
      <c r="BB150" s="124"/>
      <c r="BC150" s="124"/>
      <c r="BD150" s="108"/>
      <c r="BE150" s="125"/>
      <c r="BF150" s="125"/>
      <c r="BG150" s="126">
        <v>0.67220000000000002</v>
      </c>
      <c r="BH150" s="159">
        <f t="shared" si="45"/>
        <v>16620.599999999999</v>
      </c>
      <c r="BI150" s="121">
        <f t="shared" si="48"/>
        <v>49861.8</v>
      </c>
      <c r="BJ150" s="159"/>
      <c r="BK150" s="159"/>
    </row>
    <row r="151" spans="1:63" s="127" customFormat="1" ht="22.5" x14ac:dyDescent="0.25">
      <c r="A151" s="107" t="s">
        <v>101</v>
      </c>
      <c r="B151" s="136" t="s">
        <v>101</v>
      </c>
      <c r="C151" s="109" t="s">
        <v>121</v>
      </c>
      <c r="D151" s="109">
        <v>0</v>
      </c>
      <c r="E151" s="112"/>
      <c r="F151" s="111" t="s">
        <v>1351</v>
      </c>
      <c r="G151" s="113" t="s">
        <v>1587</v>
      </c>
      <c r="H151" s="113"/>
      <c r="I151" s="113" t="s">
        <v>1588</v>
      </c>
      <c r="J151" s="138" t="s">
        <v>1589</v>
      </c>
      <c r="K151" s="138" t="s">
        <v>101</v>
      </c>
      <c r="L151" s="138"/>
      <c r="M151" s="107">
        <v>2050200</v>
      </c>
      <c r="N151" s="138" t="s">
        <v>1354</v>
      </c>
      <c r="O151" s="107">
        <v>2</v>
      </c>
      <c r="P151" s="209"/>
      <c r="Q151" s="115"/>
      <c r="R151" s="116">
        <v>43466</v>
      </c>
      <c r="S151" s="116">
        <v>43555</v>
      </c>
      <c r="T151" s="118"/>
      <c r="U151" s="118"/>
      <c r="V151" s="118"/>
      <c r="W151" s="118"/>
      <c r="X151" s="118"/>
      <c r="Y151" s="118"/>
      <c r="Z151" s="117">
        <v>2</v>
      </c>
      <c r="AA151" s="118"/>
      <c r="AB151" s="118"/>
      <c r="AC151" s="118">
        <f t="shared" si="34"/>
        <v>0</v>
      </c>
      <c r="AD151" s="118">
        <f t="shared" si="35"/>
        <v>0</v>
      </c>
      <c r="AE151" s="118">
        <f t="shared" si="36"/>
        <v>0</v>
      </c>
      <c r="AF151" s="118">
        <f t="shared" si="37"/>
        <v>0</v>
      </c>
      <c r="AG151" s="118">
        <f t="shared" si="38"/>
        <v>0</v>
      </c>
      <c r="AH151" s="118">
        <f t="shared" si="39"/>
        <v>0</v>
      </c>
      <c r="AI151" s="118">
        <f t="shared" si="40"/>
        <v>21465.600000000002</v>
      </c>
      <c r="AJ151" s="118">
        <f t="shared" si="41"/>
        <v>0</v>
      </c>
      <c r="AK151" s="118">
        <f t="shared" si="42"/>
        <v>0</v>
      </c>
      <c r="AL151" s="119"/>
      <c r="AM151" s="119"/>
      <c r="AN151" s="120"/>
      <c r="AO151" s="121">
        <f t="shared" si="33"/>
        <v>21465.600000000002</v>
      </c>
      <c r="AP151" s="121"/>
      <c r="AQ151" s="121">
        <f t="shared" si="43"/>
        <v>3219.84</v>
      </c>
      <c r="AR151" s="121"/>
      <c r="AS151" s="122">
        <f t="shared" si="44"/>
        <v>40.24</v>
      </c>
      <c r="AT151" s="122"/>
      <c r="AU151" s="122">
        <f t="shared" si="46"/>
        <v>24725.68</v>
      </c>
      <c r="AV151" s="121">
        <f t="shared" si="47"/>
        <v>74177.039999999994</v>
      </c>
      <c r="AW151" s="122"/>
      <c r="AX151" s="122"/>
      <c r="AY151" s="123"/>
      <c r="AZ151" s="123"/>
      <c r="BA151" s="107">
        <v>1</v>
      </c>
      <c r="BB151" s="124"/>
      <c r="BC151" s="124"/>
      <c r="BD151" s="108"/>
      <c r="BE151" s="125"/>
      <c r="BF151" s="125"/>
      <c r="BG151" s="126">
        <v>0.67220000000000002</v>
      </c>
      <c r="BH151" s="159">
        <f t="shared" si="45"/>
        <v>16620.599999999999</v>
      </c>
      <c r="BI151" s="121">
        <f t="shared" si="48"/>
        <v>49861.8</v>
      </c>
      <c r="BJ151" s="159"/>
      <c r="BK151" s="159"/>
    </row>
    <row r="152" spans="1:63" s="127" customFormat="1" ht="33.75" x14ac:dyDescent="0.25">
      <c r="A152" s="107" t="s">
        <v>101</v>
      </c>
      <c r="B152" s="136" t="s">
        <v>101</v>
      </c>
      <c r="C152" s="109" t="s">
        <v>121</v>
      </c>
      <c r="D152" s="109">
        <v>0</v>
      </c>
      <c r="E152" s="112"/>
      <c r="F152" s="111" t="s">
        <v>1351</v>
      </c>
      <c r="G152" s="113" t="s">
        <v>1590</v>
      </c>
      <c r="H152" s="113"/>
      <c r="I152" s="113" t="s">
        <v>1591</v>
      </c>
      <c r="J152" s="138" t="s">
        <v>1592</v>
      </c>
      <c r="K152" s="138" t="s">
        <v>1049</v>
      </c>
      <c r="L152" s="138"/>
      <c r="M152" s="107">
        <v>2050200</v>
      </c>
      <c r="N152" s="138" t="s">
        <v>1354</v>
      </c>
      <c r="O152" s="107">
        <v>1</v>
      </c>
      <c r="P152" s="209"/>
      <c r="Q152" s="115"/>
      <c r="R152" s="116">
        <v>43466</v>
      </c>
      <c r="S152" s="116">
        <v>43555</v>
      </c>
      <c r="T152" s="118"/>
      <c r="U152" s="118"/>
      <c r="V152" s="118"/>
      <c r="W152" s="118"/>
      <c r="X152" s="118"/>
      <c r="Y152" s="211"/>
      <c r="Z152" s="206">
        <v>1</v>
      </c>
      <c r="AA152" s="118"/>
      <c r="AB152" s="118"/>
      <c r="AC152" s="118">
        <f t="shared" si="34"/>
        <v>0</v>
      </c>
      <c r="AD152" s="118">
        <f t="shared" si="35"/>
        <v>0</v>
      </c>
      <c r="AE152" s="118">
        <f t="shared" si="36"/>
        <v>0</v>
      </c>
      <c r="AF152" s="118">
        <f t="shared" si="37"/>
        <v>0</v>
      </c>
      <c r="AG152" s="118">
        <f t="shared" si="38"/>
        <v>0</v>
      </c>
      <c r="AH152" s="118">
        <f t="shared" si="39"/>
        <v>0</v>
      </c>
      <c r="AI152" s="118">
        <f t="shared" si="40"/>
        <v>10732.800000000001</v>
      </c>
      <c r="AJ152" s="118">
        <f t="shared" si="41"/>
        <v>0</v>
      </c>
      <c r="AK152" s="118">
        <f t="shared" si="42"/>
        <v>0</v>
      </c>
      <c r="AL152" s="119"/>
      <c r="AM152" s="119"/>
      <c r="AN152" s="120"/>
      <c r="AO152" s="121">
        <f t="shared" si="33"/>
        <v>10732.800000000001</v>
      </c>
      <c r="AP152" s="121"/>
      <c r="AQ152" s="121">
        <f t="shared" si="43"/>
        <v>1609.92</v>
      </c>
      <c r="AR152" s="121"/>
      <c r="AS152" s="122">
        <f t="shared" si="44"/>
        <v>20.12</v>
      </c>
      <c r="AT152" s="122"/>
      <c r="AU152" s="122">
        <f t="shared" si="46"/>
        <v>12362.84</v>
      </c>
      <c r="AV152" s="121">
        <f t="shared" si="47"/>
        <v>37088.519999999997</v>
      </c>
      <c r="AW152" s="122"/>
      <c r="AX152" s="122"/>
      <c r="AY152" s="123"/>
      <c r="AZ152" s="123"/>
      <c r="BA152" s="107">
        <v>1</v>
      </c>
      <c r="BB152" s="124"/>
      <c r="BC152" s="124"/>
      <c r="BD152" s="108"/>
      <c r="BE152" s="125"/>
      <c r="BF152" s="125"/>
      <c r="BG152" s="126">
        <v>0.67220000000000002</v>
      </c>
      <c r="BH152" s="159">
        <f t="shared" si="45"/>
        <v>8310.2999999999993</v>
      </c>
      <c r="BI152" s="121">
        <f t="shared" si="48"/>
        <v>24930.9</v>
      </c>
      <c r="BJ152" s="159"/>
      <c r="BK152" s="159"/>
    </row>
    <row r="153" spans="1:63" s="127" customFormat="1" ht="22.5" x14ac:dyDescent="0.25">
      <c r="A153" s="107" t="s">
        <v>101</v>
      </c>
      <c r="B153" s="136" t="s">
        <v>101</v>
      </c>
      <c r="C153" s="109" t="s">
        <v>121</v>
      </c>
      <c r="D153" s="109">
        <v>0</v>
      </c>
      <c r="E153" s="112"/>
      <c r="F153" s="137" t="s">
        <v>1351</v>
      </c>
      <c r="G153" s="113">
        <v>273427342</v>
      </c>
      <c r="H153" s="113"/>
      <c r="I153" s="113" t="s">
        <v>1593</v>
      </c>
      <c r="J153" s="138" t="s">
        <v>1594</v>
      </c>
      <c r="K153" s="138" t="s">
        <v>1036</v>
      </c>
      <c r="L153" s="138"/>
      <c r="M153" s="107">
        <v>2050200</v>
      </c>
      <c r="N153" s="138" t="s">
        <v>1354</v>
      </c>
      <c r="O153" s="107">
        <v>1</v>
      </c>
      <c r="P153" s="209"/>
      <c r="Q153" s="115"/>
      <c r="R153" s="116">
        <v>43466</v>
      </c>
      <c r="S153" s="116">
        <v>43555</v>
      </c>
      <c r="T153" s="118"/>
      <c r="U153" s="118"/>
      <c r="V153" s="118"/>
      <c r="W153" s="118"/>
      <c r="X153" s="118"/>
      <c r="Y153" s="118"/>
      <c r="Z153" s="206">
        <v>1</v>
      </c>
      <c r="AA153" s="118"/>
      <c r="AB153" s="118"/>
      <c r="AC153" s="118">
        <f t="shared" si="34"/>
        <v>0</v>
      </c>
      <c r="AD153" s="118">
        <f t="shared" si="35"/>
        <v>0</v>
      </c>
      <c r="AE153" s="118">
        <f t="shared" si="36"/>
        <v>0</v>
      </c>
      <c r="AF153" s="118">
        <f t="shared" si="37"/>
        <v>0</v>
      </c>
      <c r="AG153" s="118">
        <f t="shared" si="38"/>
        <v>0</v>
      </c>
      <c r="AH153" s="118">
        <f t="shared" si="39"/>
        <v>0</v>
      </c>
      <c r="AI153" s="118">
        <f t="shared" si="40"/>
        <v>10732.800000000001</v>
      </c>
      <c r="AJ153" s="118">
        <f t="shared" si="41"/>
        <v>0</v>
      </c>
      <c r="AK153" s="118">
        <f t="shared" si="42"/>
        <v>0</v>
      </c>
      <c r="AL153" s="119"/>
      <c r="AM153" s="119"/>
      <c r="AN153" s="120"/>
      <c r="AO153" s="121">
        <f t="shared" si="33"/>
        <v>10732.800000000001</v>
      </c>
      <c r="AP153" s="121"/>
      <c r="AQ153" s="121">
        <f t="shared" si="43"/>
        <v>1609.92</v>
      </c>
      <c r="AR153" s="121"/>
      <c r="AS153" s="122">
        <f t="shared" si="44"/>
        <v>20.12</v>
      </c>
      <c r="AT153" s="122"/>
      <c r="AU153" s="122">
        <f t="shared" si="46"/>
        <v>12362.84</v>
      </c>
      <c r="AV153" s="121">
        <f t="shared" si="47"/>
        <v>37088.519999999997</v>
      </c>
      <c r="AW153" s="122"/>
      <c r="AX153" s="122"/>
      <c r="AY153" s="123"/>
      <c r="AZ153" s="123"/>
      <c r="BA153" s="107">
        <v>1</v>
      </c>
      <c r="BB153" s="124"/>
      <c r="BC153" s="124"/>
      <c r="BD153" s="108"/>
      <c r="BE153" s="125"/>
      <c r="BF153" s="125"/>
      <c r="BG153" s="126">
        <v>0.67220000000000002</v>
      </c>
      <c r="BH153" s="159">
        <f t="shared" si="45"/>
        <v>8310.2999999999993</v>
      </c>
      <c r="BI153" s="121">
        <f t="shared" si="48"/>
        <v>24930.9</v>
      </c>
      <c r="BJ153" s="159"/>
      <c r="BK153" s="159"/>
    </row>
    <row r="154" spans="1:63" s="127" customFormat="1" ht="22.5" x14ac:dyDescent="0.25">
      <c r="A154" s="150" t="s">
        <v>101</v>
      </c>
      <c r="B154" s="170" t="s">
        <v>101</v>
      </c>
      <c r="C154" s="152" t="s">
        <v>121</v>
      </c>
      <c r="D154" s="152">
        <v>0</v>
      </c>
      <c r="E154" s="171"/>
      <c r="F154" s="153" t="s">
        <v>1351</v>
      </c>
      <c r="G154" s="154" t="s">
        <v>1595</v>
      </c>
      <c r="H154" s="154"/>
      <c r="I154" s="154" t="s">
        <v>1596</v>
      </c>
      <c r="J154" s="219" t="s">
        <v>1597</v>
      </c>
      <c r="K154" s="219" t="s">
        <v>1598</v>
      </c>
      <c r="L154" s="219"/>
      <c r="M154" s="150">
        <v>2050200</v>
      </c>
      <c r="N154" s="219" t="s">
        <v>1354</v>
      </c>
      <c r="O154" s="150">
        <v>2</v>
      </c>
      <c r="P154" s="209"/>
      <c r="Q154" s="115"/>
      <c r="R154" s="116">
        <v>43466</v>
      </c>
      <c r="S154" s="116">
        <v>43555</v>
      </c>
      <c r="T154" s="118"/>
      <c r="U154" s="118"/>
      <c r="V154" s="118"/>
      <c r="W154" s="118"/>
      <c r="X154" s="118"/>
      <c r="Y154" s="118"/>
      <c r="Z154" s="206">
        <v>2</v>
      </c>
      <c r="AA154" s="118"/>
      <c r="AB154" s="118"/>
      <c r="AC154" s="118">
        <f t="shared" si="34"/>
        <v>0</v>
      </c>
      <c r="AD154" s="118">
        <f t="shared" si="35"/>
        <v>0</v>
      </c>
      <c r="AE154" s="118">
        <f t="shared" si="36"/>
        <v>0</v>
      </c>
      <c r="AF154" s="118">
        <f t="shared" si="37"/>
        <v>0</v>
      </c>
      <c r="AG154" s="118">
        <f t="shared" si="38"/>
        <v>0</v>
      </c>
      <c r="AH154" s="118">
        <f t="shared" si="39"/>
        <v>0</v>
      </c>
      <c r="AI154" s="118">
        <f t="shared" si="40"/>
        <v>21465.600000000002</v>
      </c>
      <c r="AJ154" s="118">
        <f t="shared" si="41"/>
        <v>0</v>
      </c>
      <c r="AK154" s="118">
        <f t="shared" si="42"/>
        <v>0</v>
      </c>
      <c r="AL154" s="119"/>
      <c r="AM154" s="119"/>
      <c r="AN154" s="120"/>
      <c r="AO154" s="121">
        <f t="shared" si="33"/>
        <v>21465.600000000002</v>
      </c>
      <c r="AP154" s="121"/>
      <c r="AQ154" s="121">
        <f t="shared" si="43"/>
        <v>3219.84</v>
      </c>
      <c r="AR154" s="121"/>
      <c r="AS154" s="122">
        <f t="shared" si="44"/>
        <v>40.24</v>
      </c>
      <c r="AT154" s="122"/>
      <c r="AU154" s="122">
        <f t="shared" si="46"/>
        <v>24725.68</v>
      </c>
      <c r="AV154" s="121">
        <f t="shared" si="47"/>
        <v>74177.039999999994</v>
      </c>
      <c r="AW154" s="122"/>
      <c r="AX154" s="122"/>
      <c r="AY154" s="123"/>
      <c r="AZ154" s="123"/>
      <c r="BA154" s="107" t="s">
        <v>320</v>
      </c>
      <c r="BB154" s="124"/>
      <c r="BC154" s="124"/>
      <c r="BD154" s="108" t="s">
        <v>1599</v>
      </c>
      <c r="BE154" s="125"/>
      <c r="BF154" s="125"/>
      <c r="BG154" s="126">
        <v>0.67220000000000002</v>
      </c>
      <c r="BH154" s="159">
        <f t="shared" si="45"/>
        <v>16620.599999999999</v>
      </c>
      <c r="BI154" s="121">
        <f t="shared" si="48"/>
        <v>49861.8</v>
      </c>
      <c r="BJ154" s="159"/>
      <c r="BK154" s="159"/>
    </row>
    <row r="155" spans="1:63" s="127" customFormat="1" ht="22.5" customHeight="1" x14ac:dyDescent="0.25">
      <c r="A155" s="107" t="s">
        <v>101</v>
      </c>
      <c r="B155" s="136" t="s">
        <v>101</v>
      </c>
      <c r="C155" s="109" t="s">
        <v>121</v>
      </c>
      <c r="D155" s="109">
        <v>0</v>
      </c>
      <c r="E155" s="112"/>
      <c r="F155" s="111" t="s">
        <v>1355</v>
      </c>
      <c r="G155" s="110">
        <v>267626762</v>
      </c>
      <c r="H155" s="110"/>
      <c r="I155" s="110" t="s">
        <v>1600</v>
      </c>
      <c r="J155" s="138" t="s">
        <v>1601</v>
      </c>
      <c r="K155" s="138" t="s">
        <v>101</v>
      </c>
      <c r="L155" s="138"/>
      <c r="M155" s="114">
        <v>2050200</v>
      </c>
      <c r="N155" s="138" t="s">
        <v>1354</v>
      </c>
      <c r="O155" s="107">
        <v>7</v>
      </c>
      <c r="P155" s="114"/>
      <c r="Q155" s="115"/>
      <c r="R155" s="116">
        <v>43466</v>
      </c>
      <c r="S155" s="116">
        <v>43555</v>
      </c>
      <c r="T155" s="118"/>
      <c r="U155" s="118"/>
      <c r="V155" s="118"/>
      <c r="W155" s="118"/>
      <c r="X155" s="118"/>
      <c r="Y155" s="118"/>
      <c r="Z155" s="117">
        <v>7</v>
      </c>
      <c r="AA155" s="118"/>
      <c r="AB155" s="118"/>
      <c r="AC155" s="118">
        <f t="shared" si="34"/>
        <v>0</v>
      </c>
      <c r="AD155" s="118">
        <f t="shared" si="35"/>
        <v>0</v>
      </c>
      <c r="AE155" s="118">
        <f t="shared" si="36"/>
        <v>0</v>
      </c>
      <c r="AF155" s="118">
        <f t="shared" si="37"/>
        <v>0</v>
      </c>
      <c r="AG155" s="118">
        <f t="shared" si="38"/>
        <v>0</v>
      </c>
      <c r="AH155" s="118">
        <f t="shared" si="39"/>
        <v>0</v>
      </c>
      <c r="AI155" s="118">
        <f t="shared" si="40"/>
        <v>75129.600000000006</v>
      </c>
      <c r="AJ155" s="118">
        <f t="shared" si="41"/>
        <v>0</v>
      </c>
      <c r="AK155" s="118">
        <f t="shared" si="42"/>
        <v>0</v>
      </c>
      <c r="AL155" s="119"/>
      <c r="AM155" s="119"/>
      <c r="AN155" s="120"/>
      <c r="AO155" s="121">
        <f t="shared" si="33"/>
        <v>75129.600000000006</v>
      </c>
      <c r="AP155" s="121"/>
      <c r="AQ155" s="121">
        <f t="shared" si="43"/>
        <v>11269.44</v>
      </c>
      <c r="AR155" s="121"/>
      <c r="AS155" s="122">
        <f t="shared" si="44"/>
        <v>140.84</v>
      </c>
      <c r="AT155" s="122"/>
      <c r="AU155" s="122">
        <f t="shared" si="46"/>
        <v>86539.88</v>
      </c>
      <c r="AV155" s="121">
        <f t="shared" si="47"/>
        <v>259619.64</v>
      </c>
      <c r="AW155" s="122"/>
      <c r="AX155" s="122"/>
      <c r="AY155" s="123"/>
      <c r="AZ155" s="123"/>
      <c r="BA155" s="107">
        <v>1</v>
      </c>
      <c r="BB155" s="124"/>
      <c r="BC155" s="124"/>
      <c r="BD155" s="156"/>
      <c r="BE155" s="157"/>
      <c r="BF155" s="157"/>
      <c r="BG155" s="126">
        <v>0.67220000000000002</v>
      </c>
      <c r="BH155" s="159">
        <f t="shared" si="45"/>
        <v>58172.11</v>
      </c>
      <c r="BI155" s="121">
        <f t="shared" si="48"/>
        <v>174516.33</v>
      </c>
      <c r="BJ155" s="159"/>
      <c r="BK155" s="159"/>
    </row>
    <row r="156" spans="1:63" s="127" customFormat="1" ht="22.5" customHeight="1" x14ac:dyDescent="0.25">
      <c r="A156" s="107" t="s">
        <v>101</v>
      </c>
      <c r="B156" s="136" t="s">
        <v>101</v>
      </c>
      <c r="C156" s="109" t="s">
        <v>121</v>
      </c>
      <c r="D156" s="109">
        <v>0</v>
      </c>
      <c r="E156" s="112"/>
      <c r="F156" s="137" t="s">
        <v>1355</v>
      </c>
      <c r="G156" s="110">
        <v>375137513</v>
      </c>
      <c r="H156" s="110"/>
      <c r="I156" s="110" t="s">
        <v>1602</v>
      </c>
      <c r="J156" s="138" t="s">
        <v>1603</v>
      </c>
      <c r="K156" s="138" t="s">
        <v>1604</v>
      </c>
      <c r="L156" s="138"/>
      <c r="M156" s="114">
        <v>2050200</v>
      </c>
      <c r="N156" s="138" t="s">
        <v>1354</v>
      </c>
      <c r="O156" s="107">
        <v>1</v>
      </c>
      <c r="P156" s="114"/>
      <c r="Q156" s="115"/>
      <c r="R156" s="116">
        <v>43466</v>
      </c>
      <c r="S156" s="116">
        <v>43555</v>
      </c>
      <c r="T156" s="118"/>
      <c r="U156" s="118"/>
      <c r="V156" s="118"/>
      <c r="W156" s="118"/>
      <c r="X156" s="118"/>
      <c r="Y156" s="118"/>
      <c r="Z156" s="117">
        <v>1</v>
      </c>
      <c r="AA156" s="118"/>
      <c r="AB156" s="118"/>
      <c r="AC156" s="118">
        <f t="shared" si="34"/>
        <v>0</v>
      </c>
      <c r="AD156" s="118">
        <f t="shared" si="35"/>
        <v>0</v>
      </c>
      <c r="AE156" s="118">
        <f t="shared" si="36"/>
        <v>0</v>
      </c>
      <c r="AF156" s="118">
        <f t="shared" si="37"/>
        <v>0</v>
      </c>
      <c r="AG156" s="118">
        <f t="shared" si="38"/>
        <v>0</v>
      </c>
      <c r="AH156" s="118">
        <f t="shared" si="39"/>
        <v>0</v>
      </c>
      <c r="AI156" s="118">
        <f t="shared" si="40"/>
        <v>10732.800000000001</v>
      </c>
      <c r="AJ156" s="118">
        <f t="shared" si="41"/>
        <v>0</v>
      </c>
      <c r="AK156" s="118">
        <f t="shared" si="42"/>
        <v>0</v>
      </c>
      <c r="AL156" s="119"/>
      <c r="AM156" s="119"/>
      <c r="AN156" s="120"/>
      <c r="AO156" s="121">
        <f t="shared" si="33"/>
        <v>10732.800000000001</v>
      </c>
      <c r="AP156" s="121"/>
      <c r="AQ156" s="121">
        <f t="shared" si="43"/>
        <v>1609.92</v>
      </c>
      <c r="AR156" s="121"/>
      <c r="AS156" s="122">
        <f t="shared" si="44"/>
        <v>20.12</v>
      </c>
      <c r="AT156" s="122"/>
      <c r="AU156" s="122">
        <f t="shared" si="46"/>
        <v>12362.84</v>
      </c>
      <c r="AV156" s="121">
        <f t="shared" si="47"/>
        <v>37088.519999999997</v>
      </c>
      <c r="AW156" s="122"/>
      <c r="AX156" s="122"/>
      <c r="AY156" s="123"/>
      <c r="AZ156" s="123"/>
      <c r="BA156" s="107">
        <v>1</v>
      </c>
      <c r="BB156" s="124"/>
      <c r="BC156" s="124"/>
      <c r="BD156" s="156"/>
      <c r="BE156" s="157"/>
      <c r="BF156" s="157"/>
      <c r="BG156" s="126">
        <v>0.67220000000000002</v>
      </c>
      <c r="BH156" s="159">
        <f t="shared" si="45"/>
        <v>8310.2999999999993</v>
      </c>
      <c r="BI156" s="121">
        <f t="shared" si="48"/>
        <v>24930.9</v>
      </c>
      <c r="BJ156" s="159"/>
      <c r="BK156" s="159"/>
    </row>
    <row r="157" spans="1:63" s="127" customFormat="1" ht="22.5" customHeight="1" x14ac:dyDescent="0.25">
      <c r="A157" s="107" t="s">
        <v>101</v>
      </c>
      <c r="B157" s="136" t="s">
        <v>101</v>
      </c>
      <c r="C157" s="109" t="s">
        <v>121</v>
      </c>
      <c r="D157" s="109">
        <v>0</v>
      </c>
      <c r="E157" s="112"/>
      <c r="F157" s="137" t="s">
        <v>1355</v>
      </c>
      <c r="G157" s="110" t="s">
        <v>1605</v>
      </c>
      <c r="H157" s="110"/>
      <c r="I157" s="110" t="s">
        <v>1606</v>
      </c>
      <c r="J157" s="138" t="s">
        <v>1607</v>
      </c>
      <c r="K157" s="138" t="s">
        <v>101</v>
      </c>
      <c r="L157" s="138"/>
      <c r="M157" s="114">
        <v>2050200</v>
      </c>
      <c r="N157" s="138" t="s">
        <v>1354</v>
      </c>
      <c r="O157" s="107">
        <v>20</v>
      </c>
      <c r="P157" s="114"/>
      <c r="Q157" s="115"/>
      <c r="R157" s="116">
        <v>43466</v>
      </c>
      <c r="S157" s="116">
        <v>43555</v>
      </c>
      <c r="T157" s="118"/>
      <c r="U157" s="118"/>
      <c r="V157" s="118"/>
      <c r="W157" s="118"/>
      <c r="X157" s="118"/>
      <c r="Y157" s="216">
        <v>4</v>
      </c>
      <c r="Z157" s="117">
        <v>16</v>
      </c>
      <c r="AA157" s="118"/>
      <c r="AB157" s="118"/>
      <c r="AC157" s="118">
        <f t="shared" si="34"/>
        <v>0</v>
      </c>
      <c r="AD157" s="118">
        <f t="shared" si="35"/>
        <v>0</v>
      </c>
      <c r="AE157" s="118">
        <f t="shared" si="36"/>
        <v>0</v>
      </c>
      <c r="AF157" s="118">
        <f t="shared" si="37"/>
        <v>0</v>
      </c>
      <c r="AG157" s="118">
        <f t="shared" si="38"/>
        <v>0</v>
      </c>
      <c r="AH157" s="118">
        <f t="shared" si="39"/>
        <v>37564.800000000003</v>
      </c>
      <c r="AI157" s="118">
        <f t="shared" si="40"/>
        <v>171724.80000000002</v>
      </c>
      <c r="AJ157" s="118">
        <f t="shared" si="41"/>
        <v>0</v>
      </c>
      <c r="AK157" s="118">
        <f t="shared" si="42"/>
        <v>0</v>
      </c>
      <c r="AL157" s="119"/>
      <c r="AM157" s="119"/>
      <c r="AN157" s="120"/>
      <c r="AO157" s="121">
        <f t="shared" si="33"/>
        <v>209289.60000000003</v>
      </c>
      <c r="AP157" s="121"/>
      <c r="AQ157" s="121">
        <f t="shared" si="43"/>
        <v>31393.439999999999</v>
      </c>
      <c r="AR157" s="121"/>
      <c r="AS157" s="122">
        <f t="shared" si="44"/>
        <v>402.40000000000003</v>
      </c>
      <c r="AT157" s="122"/>
      <c r="AU157" s="122">
        <f t="shared" si="46"/>
        <v>241085.44</v>
      </c>
      <c r="AV157" s="121">
        <f t="shared" si="47"/>
        <v>723256.31999999995</v>
      </c>
      <c r="AW157" s="122"/>
      <c r="AX157" s="122"/>
      <c r="AY157" s="123"/>
      <c r="AZ157" s="123"/>
      <c r="BA157" s="107">
        <v>1</v>
      </c>
      <c r="BB157" s="124"/>
      <c r="BC157" s="124"/>
      <c r="BD157" s="156"/>
      <c r="BE157" s="157"/>
      <c r="BF157" s="157" t="s">
        <v>1417</v>
      </c>
      <c r="BG157" s="126">
        <v>0.67220000000000002</v>
      </c>
      <c r="BH157" s="159">
        <f t="shared" si="45"/>
        <v>162057.63</v>
      </c>
      <c r="BI157" s="121">
        <f t="shared" si="48"/>
        <v>486172.89</v>
      </c>
      <c r="BJ157" s="159"/>
      <c r="BK157" s="159"/>
    </row>
    <row r="158" spans="1:63" s="127" customFormat="1" ht="22.5" x14ac:dyDescent="0.25">
      <c r="A158" s="107" t="s">
        <v>101</v>
      </c>
      <c r="B158" s="136" t="s">
        <v>101</v>
      </c>
      <c r="C158" s="109" t="s">
        <v>103</v>
      </c>
      <c r="D158" s="109">
        <v>0</v>
      </c>
      <c r="E158" s="112"/>
      <c r="F158" s="137" t="s">
        <v>1355</v>
      </c>
      <c r="G158" s="110" t="s">
        <v>1608</v>
      </c>
      <c r="H158" s="110"/>
      <c r="I158" s="110" t="s">
        <v>1609</v>
      </c>
      <c r="J158" s="138" t="s">
        <v>1610</v>
      </c>
      <c r="K158" s="138" t="s">
        <v>101</v>
      </c>
      <c r="L158" s="138"/>
      <c r="M158" s="114">
        <v>2050200</v>
      </c>
      <c r="N158" s="138" t="s">
        <v>1354</v>
      </c>
      <c r="O158" s="107">
        <v>31</v>
      </c>
      <c r="P158" s="114"/>
      <c r="Q158" s="115"/>
      <c r="R158" s="116">
        <v>43466</v>
      </c>
      <c r="S158" s="116">
        <v>43555</v>
      </c>
      <c r="T158" s="118"/>
      <c r="U158" s="118"/>
      <c r="V158" s="118"/>
      <c r="W158" s="118"/>
      <c r="X158" s="118"/>
      <c r="Y158" s="211">
        <v>15</v>
      </c>
      <c r="Z158" s="206">
        <v>16</v>
      </c>
      <c r="AA158" s="118"/>
      <c r="AB158" s="118"/>
      <c r="AC158" s="118">
        <f t="shared" si="34"/>
        <v>0</v>
      </c>
      <c r="AD158" s="118">
        <f t="shared" si="35"/>
        <v>0</v>
      </c>
      <c r="AE158" s="118">
        <f t="shared" si="36"/>
        <v>0</v>
      </c>
      <c r="AF158" s="118">
        <f t="shared" si="37"/>
        <v>0</v>
      </c>
      <c r="AG158" s="118">
        <f t="shared" si="38"/>
        <v>0</v>
      </c>
      <c r="AH158" s="118">
        <f t="shared" si="39"/>
        <v>140868</v>
      </c>
      <c r="AI158" s="118">
        <f t="shared" si="40"/>
        <v>171724.80000000002</v>
      </c>
      <c r="AJ158" s="118">
        <f t="shared" si="41"/>
        <v>0</v>
      </c>
      <c r="AK158" s="118">
        <f t="shared" si="42"/>
        <v>0</v>
      </c>
      <c r="AL158" s="119"/>
      <c r="AM158" s="119"/>
      <c r="AN158" s="120"/>
      <c r="AO158" s="121">
        <f t="shared" si="33"/>
        <v>312592.80000000005</v>
      </c>
      <c r="AP158" s="121"/>
      <c r="AQ158" s="121">
        <f t="shared" si="43"/>
        <v>46888.92</v>
      </c>
      <c r="AR158" s="121"/>
      <c r="AS158" s="122">
        <f t="shared" si="44"/>
        <v>623.72</v>
      </c>
      <c r="AT158" s="122"/>
      <c r="AU158" s="122">
        <f t="shared" si="46"/>
        <v>360105.44</v>
      </c>
      <c r="AV158" s="121">
        <f t="shared" si="47"/>
        <v>1080316.32</v>
      </c>
      <c r="AW158" s="122"/>
      <c r="AX158" s="122"/>
      <c r="AY158" s="123"/>
      <c r="AZ158" s="123"/>
      <c r="BA158" s="107">
        <v>1</v>
      </c>
      <c r="BB158" s="124"/>
      <c r="BC158" s="124"/>
      <c r="BD158" s="156"/>
      <c r="BE158" s="157"/>
      <c r="BF158" s="157" t="s">
        <v>1417</v>
      </c>
      <c r="BG158" s="126">
        <v>0.67220000000000002</v>
      </c>
      <c r="BH158" s="159">
        <f t="shared" si="45"/>
        <v>242062.88</v>
      </c>
      <c r="BI158" s="121">
        <f t="shared" si="48"/>
        <v>726188.64</v>
      </c>
      <c r="BJ158" s="159"/>
      <c r="BK158" s="159"/>
    </row>
    <row r="159" spans="1:63" s="127" customFormat="1" ht="22.5" x14ac:dyDescent="0.25">
      <c r="A159" s="107" t="s">
        <v>101</v>
      </c>
      <c r="B159" s="136" t="s">
        <v>101</v>
      </c>
      <c r="C159" s="109" t="s">
        <v>103</v>
      </c>
      <c r="D159" s="109"/>
      <c r="E159" s="112"/>
      <c r="F159" s="137" t="s">
        <v>1355</v>
      </c>
      <c r="G159" s="110" t="s">
        <v>1608</v>
      </c>
      <c r="H159" s="110"/>
      <c r="I159" s="110" t="s">
        <v>1609</v>
      </c>
      <c r="J159" s="138" t="s">
        <v>1610</v>
      </c>
      <c r="K159" s="138" t="s">
        <v>1010</v>
      </c>
      <c r="L159" s="138"/>
      <c r="M159" s="114">
        <v>2050200</v>
      </c>
      <c r="N159" s="138" t="s">
        <v>1354</v>
      </c>
      <c r="O159" s="107">
        <v>4</v>
      </c>
      <c r="P159" s="114"/>
      <c r="Q159" s="115"/>
      <c r="R159" s="116">
        <v>43466</v>
      </c>
      <c r="S159" s="116">
        <v>43555</v>
      </c>
      <c r="T159" s="118"/>
      <c r="U159" s="118"/>
      <c r="V159" s="118"/>
      <c r="W159" s="118"/>
      <c r="X159" s="118"/>
      <c r="Y159" s="211">
        <v>3</v>
      </c>
      <c r="Z159" s="206">
        <v>1</v>
      </c>
      <c r="AA159" s="118"/>
      <c r="AB159" s="118"/>
      <c r="AC159" s="118">
        <f t="shared" si="34"/>
        <v>0</v>
      </c>
      <c r="AD159" s="118">
        <f t="shared" si="35"/>
        <v>0</v>
      </c>
      <c r="AE159" s="118">
        <f t="shared" si="36"/>
        <v>0</v>
      </c>
      <c r="AF159" s="118">
        <f t="shared" si="37"/>
        <v>0</v>
      </c>
      <c r="AG159" s="118">
        <f t="shared" si="38"/>
        <v>0</v>
      </c>
      <c r="AH159" s="118">
        <f t="shared" si="39"/>
        <v>28173.600000000002</v>
      </c>
      <c r="AI159" s="118">
        <f t="shared" si="40"/>
        <v>10732.800000000001</v>
      </c>
      <c r="AJ159" s="118">
        <f t="shared" si="41"/>
        <v>0</v>
      </c>
      <c r="AK159" s="118">
        <f t="shared" si="42"/>
        <v>0</v>
      </c>
      <c r="AL159" s="119"/>
      <c r="AM159" s="119"/>
      <c r="AN159" s="120"/>
      <c r="AO159" s="121">
        <f t="shared" si="33"/>
        <v>38906.400000000001</v>
      </c>
      <c r="AP159" s="121"/>
      <c r="AQ159" s="121">
        <f t="shared" si="43"/>
        <v>5835.96</v>
      </c>
      <c r="AR159" s="121"/>
      <c r="AS159" s="122">
        <f t="shared" si="44"/>
        <v>80.48</v>
      </c>
      <c r="AT159" s="122"/>
      <c r="AU159" s="122">
        <f t="shared" si="46"/>
        <v>44822.84</v>
      </c>
      <c r="AV159" s="121">
        <f t="shared" si="47"/>
        <v>134468.51999999999</v>
      </c>
      <c r="AW159" s="122"/>
      <c r="AX159" s="122"/>
      <c r="AY159" s="123"/>
      <c r="AZ159" s="123"/>
      <c r="BA159" s="107">
        <v>1</v>
      </c>
      <c r="BB159" s="124"/>
      <c r="BC159" s="124"/>
      <c r="BD159" s="156"/>
      <c r="BE159" s="157"/>
      <c r="BF159" s="157" t="s">
        <v>1417</v>
      </c>
      <c r="BG159" s="126">
        <v>0.67220000000000002</v>
      </c>
      <c r="BH159" s="159">
        <f t="shared" si="45"/>
        <v>30129.91</v>
      </c>
      <c r="BI159" s="121">
        <f t="shared" si="48"/>
        <v>90389.73</v>
      </c>
      <c r="BJ159" s="159"/>
      <c r="BK159" s="159"/>
    </row>
    <row r="160" spans="1:63" s="127" customFormat="1" ht="22.5" x14ac:dyDescent="0.25">
      <c r="A160" s="107" t="s">
        <v>101</v>
      </c>
      <c r="B160" s="136" t="s">
        <v>101</v>
      </c>
      <c r="C160" s="109" t="s">
        <v>103</v>
      </c>
      <c r="D160" s="109"/>
      <c r="E160" s="112"/>
      <c r="F160" s="137" t="s">
        <v>1355</v>
      </c>
      <c r="G160" s="110" t="s">
        <v>1608</v>
      </c>
      <c r="H160" s="110"/>
      <c r="I160" s="110" t="s">
        <v>1609</v>
      </c>
      <c r="J160" s="138" t="s">
        <v>1610</v>
      </c>
      <c r="K160" s="138" t="s">
        <v>1020</v>
      </c>
      <c r="L160" s="138"/>
      <c r="M160" s="114">
        <v>2050200</v>
      </c>
      <c r="N160" s="138" t="s">
        <v>1354</v>
      </c>
      <c r="O160" s="107">
        <v>1</v>
      </c>
      <c r="P160" s="114"/>
      <c r="Q160" s="115"/>
      <c r="R160" s="116">
        <v>43466</v>
      </c>
      <c r="S160" s="116">
        <v>43555</v>
      </c>
      <c r="T160" s="118"/>
      <c r="U160" s="118"/>
      <c r="V160" s="118"/>
      <c r="W160" s="118"/>
      <c r="X160" s="118"/>
      <c r="Y160" s="211"/>
      <c r="Z160" s="206">
        <v>1</v>
      </c>
      <c r="AA160" s="118"/>
      <c r="AB160" s="118"/>
      <c r="AC160" s="118">
        <f t="shared" si="34"/>
        <v>0</v>
      </c>
      <c r="AD160" s="118">
        <f t="shared" si="35"/>
        <v>0</v>
      </c>
      <c r="AE160" s="118">
        <f t="shared" si="36"/>
        <v>0</v>
      </c>
      <c r="AF160" s="118">
        <f t="shared" si="37"/>
        <v>0</v>
      </c>
      <c r="AG160" s="118">
        <f t="shared" si="38"/>
        <v>0</v>
      </c>
      <c r="AH160" s="118">
        <f t="shared" si="39"/>
        <v>0</v>
      </c>
      <c r="AI160" s="118">
        <f t="shared" si="40"/>
        <v>10732.800000000001</v>
      </c>
      <c r="AJ160" s="118">
        <f t="shared" si="41"/>
        <v>0</v>
      </c>
      <c r="AK160" s="118">
        <f t="shared" si="42"/>
        <v>0</v>
      </c>
      <c r="AL160" s="119"/>
      <c r="AM160" s="119"/>
      <c r="AN160" s="120"/>
      <c r="AO160" s="121">
        <f t="shared" si="33"/>
        <v>10732.800000000001</v>
      </c>
      <c r="AP160" s="121"/>
      <c r="AQ160" s="121">
        <f t="shared" si="43"/>
        <v>1609.92</v>
      </c>
      <c r="AR160" s="121"/>
      <c r="AS160" s="122">
        <f t="shared" si="44"/>
        <v>20.12</v>
      </c>
      <c r="AT160" s="122"/>
      <c r="AU160" s="122">
        <f t="shared" si="46"/>
        <v>12362.84</v>
      </c>
      <c r="AV160" s="121">
        <f t="shared" si="47"/>
        <v>37088.519999999997</v>
      </c>
      <c r="AW160" s="122"/>
      <c r="AX160" s="122"/>
      <c r="AY160" s="123"/>
      <c r="AZ160" s="123"/>
      <c r="BA160" s="107">
        <v>1</v>
      </c>
      <c r="BB160" s="124"/>
      <c r="BC160" s="124"/>
      <c r="BD160" s="156"/>
      <c r="BE160" s="157"/>
      <c r="BF160" s="157" t="s">
        <v>1417</v>
      </c>
      <c r="BG160" s="126">
        <v>0.67220000000000002</v>
      </c>
      <c r="BH160" s="159">
        <f t="shared" si="45"/>
        <v>8310.2999999999993</v>
      </c>
      <c r="BI160" s="121">
        <f t="shared" si="48"/>
        <v>24930.9</v>
      </c>
      <c r="BJ160" s="159"/>
      <c r="BK160" s="159"/>
    </row>
    <row r="161" spans="1:207" s="127" customFormat="1" ht="22.5" x14ac:dyDescent="0.25">
      <c r="A161" s="107" t="s">
        <v>101</v>
      </c>
      <c r="B161" s="136" t="s">
        <v>101</v>
      </c>
      <c r="C161" s="109" t="s">
        <v>121</v>
      </c>
      <c r="D161" s="109">
        <v>0</v>
      </c>
      <c r="E161" s="112"/>
      <c r="F161" s="137" t="s">
        <v>1355</v>
      </c>
      <c r="G161" s="110">
        <v>307230724</v>
      </c>
      <c r="H161" s="110"/>
      <c r="I161" s="110" t="s">
        <v>1611</v>
      </c>
      <c r="J161" s="138" t="s">
        <v>1612</v>
      </c>
      <c r="K161" s="138" t="s">
        <v>101</v>
      </c>
      <c r="L161" s="138"/>
      <c r="M161" s="114">
        <v>2050200</v>
      </c>
      <c r="N161" s="138" t="s">
        <v>1354</v>
      </c>
      <c r="O161" s="107">
        <v>2</v>
      </c>
      <c r="P161" s="114"/>
      <c r="Q161" s="115"/>
      <c r="R161" s="116">
        <v>43466</v>
      </c>
      <c r="S161" s="116">
        <v>43555</v>
      </c>
      <c r="T161" s="118"/>
      <c r="U161" s="118"/>
      <c r="V161" s="118"/>
      <c r="W161" s="118"/>
      <c r="X161" s="118"/>
      <c r="Y161" s="118"/>
      <c r="Z161" s="117">
        <v>2</v>
      </c>
      <c r="AA161" s="118"/>
      <c r="AB161" s="118"/>
      <c r="AC161" s="118">
        <f t="shared" si="34"/>
        <v>0</v>
      </c>
      <c r="AD161" s="118">
        <f t="shared" si="35"/>
        <v>0</v>
      </c>
      <c r="AE161" s="118">
        <f t="shared" si="36"/>
        <v>0</v>
      </c>
      <c r="AF161" s="118">
        <f t="shared" si="37"/>
        <v>0</v>
      </c>
      <c r="AG161" s="118">
        <f t="shared" si="38"/>
        <v>0</v>
      </c>
      <c r="AH161" s="118">
        <f t="shared" si="39"/>
        <v>0</v>
      </c>
      <c r="AI161" s="118">
        <f t="shared" si="40"/>
        <v>21465.600000000002</v>
      </c>
      <c r="AJ161" s="118">
        <f t="shared" si="41"/>
        <v>0</v>
      </c>
      <c r="AK161" s="118">
        <f t="shared" si="42"/>
        <v>0</v>
      </c>
      <c r="AL161" s="119"/>
      <c r="AM161" s="119"/>
      <c r="AN161" s="120"/>
      <c r="AO161" s="121">
        <f t="shared" si="33"/>
        <v>21465.600000000002</v>
      </c>
      <c r="AP161" s="121"/>
      <c r="AQ161" s="121">
        <f t="shared" si="43"/>
        <v>3219.84</v>
      </c>
      <c r="AR161" s="121"/>
      <c r="AS161" s="122">
        <f t="shared" si="44"/>
        <v>40.24</v>
      </c>
      <c r="AT161" s="122"/>
      <c r="AU161" s="122">
        <f t="shared" si="46"/>
        <v>24725.68</v>
      </c>
      <c r="AV161" s="121">
        <f t="shared" si="47"/>
        <v>74177.039999999994</v>
      </c>
      <c r="AW161" s="122"/>
      <c r="AX161" s="122"/>
      <c r="AY161" s="123"/>
      <c r="AZ161" s="123"/>
      <c r="BA161" s="107">
        <v>1</v>
      </c>
      <c r="BB161" s="124"/>
      <c r="BC161" s="124"/>
      <c r="BD161" s="156"/>
      <c r="BE161" s="157"/>
      <c r="BF161" s="157"/>
      <c r="BG161" s="126">
        <v>0.67220000000000002</v>
      </c>
      <c r="BH161" s="159">
        <f t="shared" si="45"/>
        <v>16620.599999999999</v>
      </c>
      <c r="BI161" s="121">
        <f t="shared" si="48"/>
        <v>49861.8</v>
      </c>
      <c r="BJ161" s="159"/>
      <c r="BK161" s="159"/>
    </row>
    <row r="162" spans="1:207" s="127" customFormat="1" ht="22.5" x14ac:dyDescent="0.25">
      <c r="A162" s="107" t="s">
        <v>101</v>
      </c>
      <c r="B162" s="136" t="s">
        <v>101</v>
      </c>
      <c r="C162" s="109" t="s">
        <v>121</v>
      </c>
      <c r="D162" s="109">
        <v>0</v>
      </c>
      <c r="E162" s="112"/>
      <c r="F162" s="137" t="s">
        <v>1355</v>
      </c>
      <c r="G162" s="110">
        <v>355535556</v>
      </c>
      <c r="H162" s="110"/>
      <c r="I162" s="110" t="s">
        <v>1613</v>
      </c>
      <c r="J162" s="138" t="s">
        <v>1614</v>
      </c>
      <c r="K162" s="138" t="s">
        <v>101</v>
      </c>
      <c r="L162" s="138"/>
      <c r="M162" s="114">
        <v>2050200</v>
      </c>
      <c r="N162" s="138" t="s">
        <v>1354</v>
      </c>
      <c r="O162" s="107">
        <v>6</v>
      </c>
      <c r="P162" s="114"/>
      <c r="Q162" s="115"/>
      <c r="R162" s="116">
        <v>43466</v>
      </c>
      <c r="S162" s="116">
        <v>43555</v>
      </c>
      <c r="T162" s="118"/>
      <c r="U162" s="118"/>
      <c r="V162" s="118"/>
      <c r="W162" s="118"/>
      <c r="X162" s="118"/>
      <c r="Y162" s="211">
        <v>4</v>
      </c>
      <c r="Z162" s="206">
        <v>2</v>
      </c>
      <c r="AA162" s="118"/>
      <c r="AB162" s="118"/>
      <c r="AC162" s="118">
        <f t="shared" si="34"/>
        <v>0</v>
      </c>
      <c r="AD162" s="118">
        <f t="shared" si="35"/>
        <v>0</v>
      </c>
      <c r="AE162" s="118">
        <f t="shared" si="36"/>
        <v>0</v>
      </c>
      <c r="AF162" s="118">
        <f t="shared" si="37"/>
        <v>0</v>
      </c>
      <c r="AG162" s="118">
        <f t="shared" si="38"/>
        <v>0</v>
      </c>
      <c r="AH162" s="118">
        <f t="shared" si="39"/>
        <v>37564.800000000003</v>
      </c>
      <c r="AI162" s="118">
        <f t="shared" si="40"/>
        <v>21465.600000000002</v>
      </c>
      <c r="AJ162" s="118">
        <f t="shared" si="41"/>
        <v>0</v>
      </c>
      <c r="AK162" s="118">
        <f t="shared" si="42"/>
        <v>0</v>
      </c>
      <c r="AL162" s="119"/>
      <c r="AM162" s="119"/>
      <c r="AN162" s="120"/>
      <c r="AO162" s="121">
        <f t="shared" si="33"/>
        <v>59030.400000000009</v>
      </c>
      <c r="AP162" s="121"/>
      <c r="AQ162" s="121">
        <f t="shared" si="43"/>
        <v>8854.56</v>
      </c>
      <c r="AR162" s="121"/>
      <c r="AS162" s="122">
        <f t="shared" si="44"/>
        <v>120.72</v>
      </c>
      <c r="AT162" s="122"/>
      <c r="AU162" s="122">
        <f t="shared" si="46"/>
        <v>68005.679999999993</v>
      </c>
      <c r="AV162" s="121">
        <f t="shared" si="47"/>
        <v>204017.04</v>
      </c>
      <c r="AW162" s="122"/>
      <c r="AX162" s="122"/>
      <c r="AY162" s="123"/>
      <c r="AZ162" s="123"/>
      <c r="BA162" s="107">
        <v>1</v>
      </c>
      <c r="BB162" s="124"/>
      <c r="BC162" s="124"/>
      <c r="BD162" s="156"/>
      <c r="BE162" s="157"/>
      <c r="BF162" s="157" t="s">
        <v>1417</v>
      </c>
      <c r="BG162" s="126">
        <v>0.67220000000000002</v>
      </c>
      <c r="BH162" s="159">
        <f t="shared" si="45"/>
        <v>45713.42</v>
      </c>
      <c r="BI162" s="121">
        <f t="shared" si="48"/>
        <v>137140.26</v>
      </c>
      <c r="BJ162" s="159"/>
      <c r="BK162" s="159"/>
    </row>
    <row r="163" spans="1:207" s="127" customFormat="1" ht="22.5" customHeight="1" x14ac:dyDescent="0.25">
      <c r="A163" s="107" t="s">
        <v>101</v>
      </c>
      <c r="B163" s="136" t="s">
        <v>101</v>
      </c>
      <c r="C163" s="109" t="s">
        <v>121</v>
      </c>
      <c r="D163" s="109"/>
      <c r="E163" s="112"/>
      <c r="F163" s="137" t="s">
        <v>1355</v>
      </c>
      <c r="G163" s="110">
        <v>355535556</v>
      </c>
      <c r="H163" s="110"/>
      <c r="I163" s="110" t="s">
        <v>1613</v>
      </c>
      <c r="J163" s="138" t="s">
        <v>1614</v>
      </c>
      <c r="K163" s="138" t="s">
        <v>1604</v>
      </c>
      <c r="L163" s="138"/>
      <c r="M163" s="114">
        <v>2050200</v>
      </c>
      <c r="N163" s="138" t="s">
        <v>1354</v>
      </c>
      <c r="O163" s="107">
        <v>2</v>
      </c>
      <c r="P163" s="114"/>
      <c r="Q163" s="115"/>
      <c r="R163" s="116">
        <v>43466</v>
      </c>
      <c r="S163" s="116">
        <v>43555</v>
      </c>
      <c r="T163" s="118"/>
      <c r="U163" s="118"/>
      <c r="V163" s="118"/>
      <c r="W163" s="118"/>
      <c r="X163" s="118"/>
      <c r="Y163" s="211">
        <v>1</v>
      </c>
      <c r="Z163" s="206">
        <v>1</v>
      </c>
      <c r="AA163" s="118"/>
      <c r="AB163" s="118"/>
      <c r="AC163" s="118">
        <f t="shared" si="34"/>
        <v>0</v>
      </c>
      <c r="AD163" s="118">
        <f t="shared" si="35"/>
        <v>0</v>
      </c>
      <c r="AE163" s="118">
        <f t="shared" si="36"/>
        <v>0</v>
      </c>
      <c r="AF163" s="118">
        <f t="shared" si="37"/>
        <v>0</v>
      </c>
      <c r="AG163" s="118">
        <f t="shared" si="38"/>
        <v>0</v>
      </c>
      <c r="AH163" s="118">
        <f t="shared" si="39"/>
        <v>9391.2000000000007</v>
      </c>
      <c r="AI163" s="118">
        <f t="shared" si="40"/>
        <v>10732.800000000001</v>
      </c>
      <c r="AJ163" s="118">
        <f t="shared" si="41"/>
        <v>0</v>
      </c>
      <c r="AK163" s="118">
        <f t="shared" si="42"/>
        <v>0</v>
      </c>
      <c r="AL163" s="119"/>
      <c r="AM163" s="119"/>
      <c r="AN163" s="120"/>
      <c r="AO163" s="121">
        <f t="shared" si="33"/>
        <v>20124</v>
      </c>
      <c r="AP163" s="121"/>
      <c r="AQ163" s="121">
        <f t="shared" si="43"/>
        <v>3018.6</v>
      </c>
      <c r="AR163" s="121"/>
      <c r="AS163" s="122">
        <f t="shared" si="44"/>
        <v>40.24</v>
      </c>
      <c r="AT163" s="122"/>
      <c r="AU163" s="122">
        <f t="shared" si="46"/>
        <v>23182.84</v>
      </c>
      <c r="AV163" s="121">
        <f t="shared" si="47"/>
        <v>69548.52</v>
      </c>
      <c r="AW163" s="122"/>
      <c r="AX163" s="122"/>
      <c r="AY163" s="123"/>
      <c r="AZ163" s="123"/>
      <c r="BA163" s="107">
        <v>1</v>
      </c>
      <c r="BB163" s="124"/>
      <c r="BC163" s="124"/>
      <c r="BD163" s="156"/>
      <c r="BE163" s="157"/>
      <c r="BF163" s="157" t="s">
        <v>1417</v>
      </c>
      <c r="BG163" s="126">
        <v>0.67220000000000002</v>
      </c>
      <c r="BH163" s="159">
        <f t="shared" si="45"/>
        <v>15583.51</v>
      </c>
      <c r="BI163" s="121">
        <f t="shared" si="48"/>
        <v>46750.53</v>
      </c>
      <c r="BJ163" s="159"/>
      <c r="BK163" s="159"/>
    </row>
    <row r="164" spans="1:207" s="127" customFormat="1" ht="22.5" customHeight="1" x14ac:dyDescent="0.25">
      <c r="A164" s="107" t="s">
        <v>101</v>
      </c>
      <c r="B164" s="136" t="s">
        <v>101</v>
      </c>
      <c r="C164" s="109" t="s">
        <v>121</v>
      </c>
      <c r="D164" s="109"/>
      <c r="E164" s="112"/>
      <c r="F164" s="137" t="s">
        <v>1355</v>
      </c>
      <c r="G164" s="110">
        <v>355535556</v>
      </c>
      <c r="H164" s="110"/>
      <c r="I164" s="110" t="s">
        <v>1613</v>
      </c>
      <c r="J164" s="138" t="s">
        <v>1614</v>
      </c>
      <c r="K164" s="138" t="s">
        <v>1615</v>
      </c>
      <c r="L164" s="138"/>
      <c r="M164" s="114">
        <v>2050200</v>
      </c>
      <c r="N164" s="138" t="s">
        <v>1354</v>
      </c>
      <c r="O164" s="107">
        <v>2</v>
      </c>
      <c r="P164" s="114"/>
      <c r="Q164" s="115"/>
      <c r="R164" s="116">
        <v>43466</v>
      </c>
      <c r="S164" s="116">
        <v>43555</v>
      </c>
      <c r="T164" s="118"/>
      <c r="U164" s="118"/>
      <c r="V164" s="118"/>
      <c r="W164" s="118"/>
      <c r="X164" s="118"/>
      <c r="Y164" s="211"/>
      <c r="Z164" s="206">
        <v>2</v>
      </c>
      <c r="AA164" s="118"/>
      <c r="AB164" s="118"/>
      <c r="AC164" s="118">
        <f t="shared" si="34"/>
        <v>0</v>
      </c>
      <c r="AD164" s="118">
        <f t="shared" si="35"/>
        <v>0</v>
      </c>
      <c r="AE164" s="118">
        <f t="shared" si="36"/>
        <v>0</v>
      </c>
      <c r="AF164" s="118">
        <f t="shared" si="37"/>
        <v>0</v>
      </c>
      <c r="AG164" s="118">
        <f t="shared" si="38"/>
        <v>0</v>
      </c>
      <c r="AH164" s="118">
        <f t="shared" si="39"/>
        <v>0</v>
      </c>
      <c r="AI164" s="118">
        <f t="shared" si="40"/>
        <v>21465.600000000002</v>
      </c>
      <c r="AJ164" s="118">
        <f t="shared" si="41"/>
        <v>0</v>
      </c>
      <c r="AK164" s="118">
        <f t="shared" si="42"/>
        <v>0</v>
      </c>
      <c r="AL164" s="119"/>
      <c r="AM164" s="119"/>
      <c r="AN164" s="120"/>
      <c r="AO164" s="121">
        <f t="shared" si="33"/>
        <v>21465.600000000002</v>
      </c>
      <c r="AP164" s="121"/>
      <c r="AQ164" s="121">
        <f t="shared" si="43"/>
        <v>3219.84</v>
      </c>
      <c r="AR164" s="121"/>
      <c r="AS164" s="122">
        <f t="shared" si="44"/>
        <v>40.24</v>
      </c>
      <c r="AT164" s="122"/>
      <c r="AU164" s="122">
        <f t="shared" si="46"/>
        <v>24725.68</v>
      </c>
      <c r="AV164" s="121">
        <f t="shared" si="47"/>
        <v>74177.039999999994</v>
      </c>
      <c r="AW164" s="122"/>
      <c r="AX164" s="122"/>
      <c r="AY164" s="123"/>
      <c r="AZ164" s="123"/>
      <c r="BA164" s="107">
        <v>1</v>
      </c>
      <c r="BB164" s="124"/>
      <c r="BC164" s="124"/>
      <c r="BD164" s="156"/>
      <c r="BE164" s="157"/>
      <c r="BF164" s="157" t="s">
        <v>1417</v>
      </c>
      <c r="BG164" s="126">
        <v>0.67220000000000002</v>
      </c>
      <c r="BH164" s="159">
        <f t="shared" si="45"/>
        <v>16620.599999999999</v>
      </c>
      <c r="BI164" s="121">
        <f t="shared" si="48"/>
        <v>49861.8</v>
      </c>
      <c r="BJ164" s="159"/>
      <c r="BK164" s="159"/>
    </row>
    <row r="165" spans="1:207" s="127" customFormat="1" ht="22.5" x14ac:dyDescent="0.25">
      <c r="A165" s="107" t="s">
        <v>101</v>
      </c>
      <c r="B165" s="136" t="s">
        <v>101</v>
      </c>
      <c r="C165" s="109" t="s">
        <v>121</v>
      </c>
      <c r="D165" s="109">
        <v>0</v>
      </c>
      <c r="E165" s="112"/>
      <c r="F165" s="137" t="s">
        <v>1355</v>
      </c>
      <c r="G165" s="110">
        <v>325032505</v>
      </c>
      <c r="H165" s="110"/>
      <c r="I165" s="110" t="s">
        <v>1616</v>
      </c>
      <c r="J165" s="138" t="s">
        <v>1617</v>
      </c>
      <c r="K165" s="138" t="s">
        <v>101</v>
      </c>
      <c r="L165" s="138"/>
      <c r="M165" s="114">
        <v>2050200</v>
      </c>
      <c r="N165" s="138" t="s">
        <v>1354</v>
      </c>
      <c r="O165" s="107">
        <v>21</v>
      </c>
      <c r="P165" s="114"/>
      <c r="Q165" s="115"/>
      <c r="R165" s="116">
        <v>43466</v>
      </c>
      <c r="S165" s="116">
        <v>43555</v>
      </c>
      <c r="T165" s="118"/>
      <c r="U165" s="118"/>
      <c r="V165" s="118"/>
      <c r="W165" s="118"/>
      <c r="X165" s="118"/>
      <c r="Y165" s="118"/>
      <c r="Z165" s="117">
        <v>21</v>
      </c>
      <c r="AA165" s="118"/>
      <c r="AB165" s="118"/>
      <c r="AC165" s="118">
        <f t="shared" si="34"/>
        <v>0</v>
      </c>
      <c r="AD165" s="118">
        <f t="shared" si="35"/>
        <v>0</v>
      </c>
      <c r="AE165" s="118">
        <f t="shared" si="36"/>
        <v>0</v>
      </c>
      <c r="AF165" s="118">
        <f t="shared" si="37"/>
        <v>0</v>
      </c>
      <c r="AG165" s="118">
        <f t="shared" si="38"/>
        <v>0</v>
      </c>
      <c r="AH165" s="118">
        <f t="shared" si="39"/>
        <v>0</v>
      </c>
      <c r="AI165" s="118">
        <f t="shared" si="40"/>
        <v>225388.80000000002</v>
      </c>
      <c r="AJ165" s="118">
        <f t="shared" si="41"/>
        <v>0</v>
      </c>
      <c r="AK165" s="118">
        <f t="shared" si="42"/>
        <v>0</v>
      </c>
      <c r="AL165" s="119"/>
      <c r="AM165" s="119"/>
      <c r="AN165" s="120"/>
      <c r="AO165" s="121">
        <f t="shared" si="33"/>
        <v>225388.80000000002</v>
      </c>
      <c r="AP165" s="121"/>
      <c r="AQ165" s="121">
        <f t="shared" si="43"/>
        <v>33808.32</v>
      </c>
      <c r="AR165" s="121"/>
      <c r="AS165" s="122">
        <f t="shared" si="44"/>
        <v>422.52000000000004</v>
      </c>
      <c r="AT165" s="122"/>
      <c r="AU165" s="122">
        <f t="shared" si="46"/>
        <v>259619.64</v>
      </c>
      <c r="AV165" s="121">
        <f t="shared" si="47"/>
        <v>778858.92</v>
      </c>
      <c r="AW165" s="122"/>
      <c r="AX165" s="122"/>
      <c r="AY165" s="123"/>
      <c r="AZ165" s="123"/>
      <c r="BA165" s="107">
        <v>1</v>
      </c>
      <c r="BB165" s="124"/>
      <c r="BC165" s="124"/>
      <c r="BD165" s="156"/>
      <c r="BE165" s="157"/>
      <c r="BF165" s="157"/>
      <c r="BG165" s="126">
        <v>0.67220000000000002</v>
      </c>
      <c r="BH165" s="159">
        <f t="shared" si="45"/>
        <v>174516.32</v>
      </c>
      <c r="BI165" s="121">
        <f t="shared" si="48"/>
        <v>523548.96</v>
      </c>
      <c r="BJ165" s="159"/>
      <c r="BK165" s="15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169"/>
      <c r="DH165" s="169"/>
      <c r="DI165" s="169"/>
      <c r="DJ165" s="169"/>
      <c r="DK165" s="169"/>
      <c r="DL165" s="169"/>
      <c r="DM165" s="169"/>
      <c r="DN165" s="169"/>
      <c r="DO165" s="169"/>
      <c r="DP165" s="169"/>
      <c r="DQ165" s="169"/>
      <c r="DR165" s="169"/>
      <c r="DS165" s="169"/>
      <c r="DT165" s="169"/>
      <c r="DU165" s="169"/>
      <c r="DV165" s="169"/>
      <c r="DW165" s="169"/>
      <c r="DX165" s="169"/>
      <c r="DY165" s="169"/>
      <c r="DZ165" s="169"/>
      <c r="EA165" s="169"/>
      <c r="EB165" s="169"/>
      <c r="EC165" s="169"/>
      <c r="ED165" s="169"/>
      <c r="EE165" s="169"/>
      <c r="EF165" s="169"/>
      <c r="EG165" s="169"/>
      <c r="EH165" s="169"/>
      <c r="EI165" s="169"/>
      <c r="EJ165" s="169"/>
      <c r="EK165" s="169"/>
      <c r="EL165" s="169"/>
      <c r="EM165" s="169"/>
      <c r="EN165" s="169"/>
      <c r="EO165" s="169"/>
      <c r="EP165" s="169"/>
      <c r="EQ165" s="169"/>
      <c r="ER165" s="169"/>
      <c r="ES165" s="169"/>
      <c r="ET165" s="169"/>
      <c r="EU165" s="169"/>
      <c r="EV165" s="169"/>
      <c r="EW165" s="169"/>
      <c r="EX165" s="169"/>
      <c r="EY165" s="169"/>
      <c r="EZ165" s="169"/>
      <c r="FA165" s="169"/>
      <c r="FB165" s="169"/>
      <c r="FC165" s="169"/>
      <c r="FD165" s="169"/>
      <c r="FE165" s="169"/>
      <c r="FF165" s="169"/>
      <c r="FG165" s="169"/>
      <c r="FH165" s="169"/>
      <c r="FI165" s="169"/>
      <c r="FJ165" s="169"/>
      <c r="FK165" s="169"/>
      <c r="FL165" s="169"/>
      <c r="FM165" s="169"/>
      <c r="FN165" s="169"/>
      <c r="FO165" s="169"/>
      <c r="FP165" s="169"/>
      <c r="FQ165" s="169"/>
      <c r="FR165" s="169"/>
      <c r="FS165" s="169"/>
      <c r="FT165" s="169"/>
      <c r="FU165" s="169"/>
      <c r="FV165" s="169"/>
      <c r="FW165" s="169"/>
      <c r="FX165" s="169"/>
      <c r="FY165" s="169"/>
      <c r="FZ165" s="169"/>
      <c r="GA165" s="169"/>
      <c r="GB165" s="169"/>
      <c r="GC165" s="169"/>
      <c r="GD165" s="169"/>
      <c r="GE165" s="169"/>
      <c r="GF165" s="169"/>
      <c r="GG165" s="169"/>
      <c r="GH165" s="169"/>
      <c r="GI165" s="169"/>
      <c r="GJ165" s="169"/>
      <c r="GK165" s="169"/>
      <c r="GL165" s="169"/>
      <c r="GM165" s="169"/>
      <c r="GN165" s="169"/>
      <c r="GO165" s="169"/>
      <c r="GP165" s="169"/>
      <c r="GQ165" s="169"/>
      <c r="GR165" s="169"/>
      <c r="GS165" s="169"/>
      <c r="GT165" s="169"/>
      <c r="GU165" s="169"/>
      <c r="GV165" s="169"/>
      <c r="GW165" s="169"/>
      <c r="GX165" s="169"/>
      <c r="GY165" s="169"/>
    </row>
    <row r="166" spans="1:207" s="127" customFormat="1" ht="22.5" x14ac:dyDescent="0.25">
      <c r="A166" s="107" t="s">
        <v>101</v>
      </c>
      <c r="B166" s="136" t="s">
        <v>101</v>
      </c>
      <c r="C166" s="109" t="s">
        <v>121</v>
      </c>
      <c r="D166" s="109">
        <v>0</v>
      </c>
      <c r="E166" s="112"/>
      <c r="F166" s="137" t="s">
        <v>1355</v>
      </c>
      <c r="G166" s="110">
        <v>287728773</v>
      </c>
      <c r="H166" s="110"/>
      <c r="I166" s="110" t="s">
        <v>1618</v>
      </c>
      <c r="J166" s="138" t="s">
        <v>1619</v>
      </c>
      <c r="K166" s="138" t="s">
        <v>1010</v>
      </c>
      <c r="L166" s="138"/>
      <c r="M166" s="114">
        <v>2050200</v>
      </c>
      <c r="N166" s="138" t="s">
        <v>1354</v>
      </c>
      <c r="O166" s="107">
        <v>5</v>
      </c>
      <c r="P166" s="114"/>
      <c r="Q166" s="115"/>
      <c r="R166" s="116">
        <v>43466</v>
      </c>
      <c r="S166" s="116">
        <v>43555</v>
      </c>
      <c r="T166" s="118"/>
      <c r="U166" s="118"/>
      <c r="V166" s="118"/>
      <c r="W166" s="118"/>
      <c r="X166" s="118"/>
      <c r="Y166" s="211">
        <v>2</v>
      </c>
      <c r="Z166" s="206">
        <v>3</v>
      </c>
      <c r="AA166" s="118"/>
      <c r="AB166" s="118"/>
      <c r="AC166" s="118">
        <f t="shared" si="34"/>
        <v>0</v>
      </c>
      <c r="AD166" s="118">
        <f t="shared" si="35"/>
        <v>0</v>
      </c>
      <c r="AE166" s="118">
        <f t="shared" si="36"/>
        <v>0</v>
      </c>
      <c r="AF166" s="118">
        <f t="shared" si="37"/>
        <v>0</v>
      </c>
      <c r="AG166" s="118">
        <f t="shared" si="38"/>
        <v>0</v>
      </c>
      <c r="AH166" s="118">
        <f t="shared" si="39"/>
        <v>18782.400000000001</v>
      </c>
      <c r="AI166" s="118">
        <f t="shared" si="40"/>
        <v>32198.400000000001</v>
      </c>
      <c r="AJ166" s="118">
        <f t="shared" si="41"/>
        <v>0</v>
      </c>
      <c r="AK166" s="118">
        <f t="shared" si="42"/>
        <v>0</v>
      </c>
      <c r="AL166" s="119"/>
      <c r="AM166" s="119"/>
      <c r="AN166" s="120"/>
      <c r="AO166" s="121">
        <f t="shared" si="33"/>
        <v>50980.800000000003</v>
      </c>
      <c r="AP166" s="121"/>
      <c r="AQ166" s="121">
        <f t="shared" si="43"/>
        <v>7647.12</v>
      </c>
      <c r="AR166" s="121"/>
      <c r="AS166" s="122">
        <f t="shared" si="44"/>
        <v>100.60000000000001</v>
      </c>
      <c r="AT166" s="122"/>
      <c r="AU166" s="122">
        <f t="shared" si="46"/>
        <v>58728.52</v>
      </c>
      <c r="AV166" s="121">
        <f t="shared" si="47"/>
        <v>176185.56</v>
      </c>
      <c r="AW166" s="122"/>
      <c r="AX166" s="122"/>
      <c r="AY166" s="123"/>
      <c r="AZ166" s="123"/>
      <c r="BA166" s="107">
        <v>1</v>
      </c>
      <c r="BB166" s="124"/>
      <c r="BC166" s="124"/>
      <c r="BD166" s="156"/>
      <c r="BE166" s="157"/>
      <c r="BF166" s="157"/>
      <c r="BG166" s="126">
        <v>0.67220000000000002</v>
      </c>
      <c r="BH166" s="159">
        <f t="shared" si="45"/>
        <v>39477.31</v>
      </c>
      <c r="BI166" s="121">
        <f t="shared" si="48"/>
        <v>118431.93</v>
      </c>
      <c r="BJ166" s="159"/>
      <c r="BK166" s="159"/>
    </row>
    <row r="167" spans="1:207" s="127" customFormat="1" ht="22.5" x14ac:dyDescent="0.25">
      <c r="A167" s="107" t="s">
        <v>101</v>
      </c>
      <c r="B167" s="136" t="s">
        <v>101</v>
      </c>
      <c r="C167" s="109" t="s">
        <v>121</v>
      </c>
      <c r="D167" s="109"/>
      <c r="E167" s="112"/>
      <c r="F167" s="137" t="s">
        <v>1355</v>
      </c>
      <c r="G167" s="110">
        <v>287728773</v>
      </c>
      <c r="H167" s="110"/>
      <c r="I167" s="110" t="s">
        <v>1618</v>
      </c>
      <c r="J167" s="138" t="s">
        <v>1619</v>
      </c>
      <c r="K167" s="138" t="s">
        <v>101</v>
      </c>
      <c r="L167" s="138"/>
      <c r="M167" s="114">
        <v>2050200</v>
      </c>
      <c r="N167" s="138" t="s">
        <v>1354</v>
      </c>
      <c r="O167" s="107">
        <v>18</v>
      </c>
      <c r="P167" s="114"/>
      <c r="Q167" s="115"/>
      <c r="R167" s="116">
        <v>43466</v>
      </c>
      <c r="S167" s="116">
        <v>43555</v>
      </c>
      <c r="T167" s="118"/>
      <c r="U167" s="118"/>
      <c r="V167" s="118"/>
      <c r="W167" s="118"/>
      <c r="X167" s="118"/>
      <c r="Y167" s="220">
        <v>8</v>
      </c>
      <c r="Z167" s="206">
        <v>10</v>
      </c>
      <c r="AA167" s="118"/>
      <c r="AB167" s="118"/>
      <c r="AC167" s="118">
        <f t="shared" si="34"/>
        <v>0</v>
      </c>
      <c r="AD167" s="118">
        <f t="shared" si="35"/>
        <v>0</v>
      </c>
      <c r="AE167" s="118">
        <f t="shared" si="36"/>
        <v>0</v>
      </c>
      <c r="AF167" s="118">
        <f t="shared" si="37"/>
        <v>0</v>
      </c>
      <c r="AG167" s="118">
        <f t="shared" si="38"/>
        <v>0</v>
      </c>
      <c r="AH167" s="118">
        <f t="shared" si="39"/>
        <v>75129.600000000006</v>
      </c>
      <c r="AI167" s="118">
        <f t="shared" si="40"/>
        <v>107328.00000000001</v>
      </c>
      <c r="AJ167" s="118">
        <f t="shared" si="41"/>
        <v>0</v>
      </c>
      <c r="AK167" s="118">
        <f t="shared" si="42"/>
        <v>0</v>
      </c>
      <c r="AL167" s="119"/>
      <c r="AM167" s="119"/>
      <c r="AN167" s="120"/>
      <c r="AO167" s="121">
        <f t="shared" si="33"/>
        <v>182457.60000000003</v>
      </c>
      <c r="AP167" s="121"/>
      <c r="AQ167" s="121">
        <f t="shared" si="43"/>
        <v>27368.639999999999</v>
      </c>
      <c r="AR167" s="121"/>
      <c r="AS167" s="122">
        <f t="shared" si="44"/>
        <v>362.16</v>
      </c>
      <c r="AT167" s="122"/>
      <c r="AU167" s="122">
        <f t="shared" si="46"/>
        <v>210188.4</v>
      </c>
      <c r="AV167" s="121">
        <f t="shared" si="47"/>
        <v>630565.19999999995</v>
      </c>
      <c r="AW167" s="122"/>
      <c r="AX167" s="122"/>
      <c r="AY167" s="123"/>
      <c r="AZ167" s="123"/>
      <c r="BA167" s="107">
        <v>1</v>
      </c>
      <c r="BB167" s="124"/>
      <c r="BC167" s="124"/>
      <c r="BD167" s="156"/>
      <c r="BE167" s="157"/>
      <c r="BF167" s="157"/>
      <c r="BG167" s="126">
        <v>0.67220000000000002</v>
      </c>
      <c r="BH167" s="159">
        <f t="shared" si="45"/>
        <v>141288.64000000001</v>
      </c>
      <c r="BI167" s="121">
        <f t="shared" si="48"/>
        <v>423865.92</v>
      </c>
      <c r="BJ167" s="159"/>
      <c r="BK167" s="159"/>
    </row>
    <row r="168" spans="1:207" s="127" customFormat="1" ht="22.5" customHeight="1" x14ac:dyDescent="0.25">
      <c r="A168" s="107" t="s">
        <v>101</v>
      </c>
      <c r="B168" s="136" t="s">
        <v>101</v>
      </c>
      <c r="C168" s="109" t="s">
        <v>121</v>
      </c>
      <c r="D168" s="109">
        <v>0</v>
      </c>
      <c r="E168" s="112"/>
      <c r="F168" s="137" t="s">
        <v>1355</v>
      </c>
      <c r="G168" s="110">
        <v>300130015</v>
      </c>
      <c r="H168" s="110"/>
      <c r="I168" s="110" t="s">
        <v>1620</v>
      </c>
      <c r="J168" s="138" t="s">
        <v>1621</v>
      </c>
      <c r="K168" s="138" t="s">
        <v>101</v>
      </c>
      <c r="L168" s="138"/>
      <c r="M168" s="114">
        <v>2050200</v>
      </c>
      <c r="N168" s="138" t="s">
        <v>1354</v>
      </c>
      <c r="O168" s="107">
        <v>3</v>
      </c>
      <c r="P168" s="114"/>
      <c r="Q168" s="115"/>
      <c r="R168" s="116">
        <v>43466</v>
      </c>
      <c r="S168" s="116">
        <v>43555</v>
      </c>
      <c r="T168" s="118"/>
      <c r="U168" s="118"/>
      <c r="V168" s="118"/>
      <c r="W168" s="118"/>
      <c r="X168" s="118"/>
      <c r="Y168" s="118">
        <v>1</v>
      </c>
      <c r="Z168" s="117">
        <v>2</v>
      </c>
      <c r="AA168" s="118"/>
      <c r="AB168" s="118"/>
      <c r="AC168" s="118">
        <f t="shared" si="34"/>
        <v>0</v>
      </c>
      <c r="AD168" s="118">
        <f t="shared" si="35"/>
        <v>0</v>
      </c>
      <c r="AE168" s="118">
        <f t="shared" si="36"/>
        <v>0</v>
      </c>
      <c r="AF168" s="118">
        <f t="shared" si="37"/>
        <v>0</v>
      </c>
      <c r="AG168" s="118">
        <f t="shared" si="38"/>
        <v>0</v>
      </c>
      <c r="AH168" s="118">
        <f t="shared" si="39"/>
        <v>9391.2000000000007</v>
      </c>
      <c r="AI168" s="118">
        <f t="shared" si="40"/>
        <v>21465.600000000002</v>
      </c>
      <c r="AJ168" s="118">
        <f t="shared" si="41"/>
        <v>0</v>
      </c>
      <c r="AK168" s="118">
        <f t="shared" si="42"/>
        <v>0</v>
      </c>
      <c r="AL168" s="119"/>
      <c r="AM168" s="119"/>
      <c r="AN168" s="120"/>
      <c r="AO168" s="121">
        <f t="shared" si="33"/>
        <v>30856.800000000003</v>
      </c>
      <c r="AP168" s="121"/>
      <c r="AQ168" s="121">
        <f t="shared" si="43"/>
        <v>4628.5200000000004</v>
      </c>
      <c r="AR168" s="121"/>
      <c r="AS168" s="122">
        <f t="shared" si="44"/>
        <v>60.36</v>
      </c>
      <c r="AT168" s="122"/>
      <c r="AU168" s="122">
        <f t="shared" si="46"/>
        <v>35545.68</v>
      </c>
      <c r="AV168" s="121">
        <f t="shared" si="47"/>
        <v>106637.04</v>
      </c>
      <c r="AW168" s="122"/>
      <c r="AX168" s="122"/>
      <c r="AY168" s="123"/>
      <c r="AZ168" s="123"/>
      <c r="BA168" s="107">
        <v>1</v>
      </c>
      <c r="BB168" s="124"/>
      <c r="BC168" s="124"/>
      <c r="BD168" s="156"/>
      <c r="BE168" s="157"/>
      <c r="BF168" s="157"/>
      <c r="BG168" s="126">
        <v>0.67220000000000002</v>
      </c>
      <c r="BH168" s="159">
        <f t="shared" si="45"/>
        <v>23893.81</v>
      </c>
      <c r="BI168" s="121">
        <f t="shared" si="48"/>
        <v>71681.429999999993</v>
      </c>
      <c r="BJ168" s="159"/>
      <c r="BK168" s="159"/>
    </row>
    <row r="169" spans="1:207" s="127" customFormat="1" ht="22.5" x14ac:dyDescent="0.25">
      <c r="A169" s="107" t="s">
        <v>101</v>
      </c>
      <c r="B169" s="136" t="s">
        <v>101</v>
      </c>
      <c r="C169" s="109" t="s">
        <v>121</v>
      </c>
      <c r="D169" s="109">
        <v>0</v>
      </c>
      <c r="E169" s="112"/>
      <c r="F169" s="137" t="s">
        <v>1355</v>
      </c>
      <c r="G169" s="110">
        <v>361736177</v>
      </c>
      <c r="H169" s="110"/>
      <c r="I169" s="110" t="s">
        <v>1622</v>
      </c>
      <c r="J169" s="138" t="s">
        <v>1623</v>
      </c>
      <c r="K169" s="138" t="s">
        <v>101</v>
      </c>
      <c r="L169" s="138" t="s">
        <v>1624</v>
      </c>
      <c r="M169" s="114">
        <v>2050200</v>
      </c>
      <c r="N169" s="138" t="s">
        <v>1354</v>
      </c>
      <c r="O169" s="107">
        <v>1</v>
      </c>
      <c r="P169" s="114"/>
      <c r="Q169" s="115"/>
      <c r="R169" s="116">
        <v>43466</v>
      </c>
      <c r="S169" s="116">
        <v>43555</v>
      </c>
      <c r="T169" s="118"/>
      <c r="U169" s="118"/>
      <c r="V169" s="118"/>
      <c r="W169" s="118"/>
      <c r="X169" s="118"/>
      <c r="Y169" s="211"/>
      <c r="Z169" s="206">
        <v>1</v>
      </c>
      <c r="AA169" s="118"/>
      <c r="AB169" s="118"/>
      <c r="AC169" s="118">
        <f t="shared" si="34"/>
        <v>0</v>
      </c>
      <c r="AD169" s="118">
        <f t="shared" si="35"/>
        <v>0</v>
      </c>
      <c r="AE169" s="118">
        <f t="shared" si="36"/>
        <v>0</v>
      </c>
      <c r="AF169" s="118">
        <f t="shared" si="37"/>
        <v>0</v>
      </c>
      <c r="AG169" s="118">
        <f t="shared" si="38"/>
        <v>0</v>
      </c>
      <c r="AH169" s="118">
        <f t="shared" si="39"/>
        <v>0</v>
      </c>
      <c r="AI169" s="118">
        <f t="shared" si="40"/>
        <v>10732.800000000001</v>
      </c>
      <c r="AJ169" s="118">
        <f t="shared" si="41"/>
        <v>0</v>
      </c>
      <c r="AK169" s="118">
        <f t="shared" si="42"/>
        <v>0</v>
      </c>
      <c r="AL169" s="119"/>
      <c r="AM169" s="119"/>
      <c r="AN169" s="120"/>
      <c r="AO169" s="121">
        <f t="shared" si="33"/>
        <v>10732.800000000001</v>
      </c>
      <c r="AP169" s="121"/>
      <c r="AQ169" s="121">
        <f t="shared" si="43"/>
        <v>1609.92</v>
      </c>
      <c r="AR169" s="121"/>
      <c r="AS169" s="122">
        <f t="shared" si="44"/>
        <v>20.12</v>
      </c>
      <c r="AT169" s="122"/>
      <c r="AU169" s="122">
        <f t="shared" si="46"/>
        <v>12362.84</v>
      </c>
      <c r="AV169" s="121">
        <f t="shared" si="47"/>
        <v>37088.519999999997</v>
      </c>
      <c r="AW169" s="122"/>
      <c r="AX169" s="122"/>
      <c r="AY169" s="123"/>
      <c r="AZ169" s="123"/>
      <c r="BA169" s="107">
        <v>1</v>
      </c>
      <c r="BB169" s="124"/>
      <c r="BC169" s="124"/>
      <c r="BD169" s="156"/>
      <c r="BE169" s="157"/>
      <c r="BF169" s="157" t="s">
        <v>330</v>
      </c>
      <c r="BG169" s="126">
        <v>0.67220000000000002</v>
      </c>
      <c r="BH169" s="159">
        <f t="shared" si="45"/>
        <v>8310.2999999999993</v>
      </c>
      <c r="BI169" s="121">
        <f t="shared" si="48"/>
        <v>24930.9</v>
      </c>
      <c r="BJ169" s="159"/>
      <c r="BK169" s="159"/>
    </row>
    <row r="170" spans="1:207" s="127" customFormat="1" ht="22.5" x14ac:dyDescent="0.25">
      <c r="A170" s="107" t="s">
        <v>101</v>
      </c>
      <c r="B170" s="136" t="s">
        <v>101</v>
      </c>
      <c r="C170" s="109" t="s">
        <v>121</v>
      </c>
      <c r="D170" s="109"/>
      <c r="E170" s="112"/>
      <c r="F170" s="137" t="s">
        <v>1355</v>
      </c>
      <c r="G170" s="110">
        <v>361736177</v>
      </c>
      <c r="H170" s="110"/>
      <c r="I170" s="110" t="s">
        <v>1622</v>
      </c>
      <c r="J170" s="138" t="s">
        <v>1623</v>
      </c>
      <c r="K170" s="138" t="s">
        <v>1036</v>
      </c>
      <c r="L170" s="138" t="s">
        <v>1624</v>
      </c>
      <c r="M170" s="114">
        <v>2050200</v>
      </c>
      <c r="N170" s="138" t="s">
        <v>1354</v>
      </c>
      <c r="O170" s="107">
        <v>1</v>
      </c>
      <c r="P170" s="114"/>
      <c r="Q170" s="115"/>
      <c r="R170" s="116">
        <v>43466</v>
      </c>
      <c r="S170" s="116">
        <v>43555</v>
      </c>
      <c r="T170" s="118"/>
      <c r="U170" s="118"/>
      <c r="V170" s="118"/>
      <c r="W170" s="118"/>
      <c r="X170" s="118"/>
      <c r="Y170" s="211"/>
      <c r="Z170" s="206">
        <v>1</v>
      </c>
      <c r="AA170" s="118"/>
      <c r="AB170" s="118"/>
      <c r="AC170" s="118">
        <f t="shared" si="34"/>
        <v>0</v>
      </c>
      <c r="AD170" s="118">
        <f t="shared" si="35"/>
        <v>0</v>
      </c>
      <c r="AE170" s="118">
        <f t="shared" si="36"/>
        <v>0</v>
      </c>
      <c r="AF170" s="118">
        <f t="shared" si="37"/>
        <v>0</v>
      </c>
      <c r="AG170" s="118">
        <f t="shared" si="38"/>
        <v>0</v>
      </c>
      <c r="AH170" s="118">
        <f t="shared" si="39"/>
        <v>0</v>
      </c>
      <c r="AI170" s="118">
        <f t="shared" si="40"/>
        <v>10732.800000000001</v>
      </c>
      <c r="AJ170" s="118">
        <f t="shared" si="41"/>
        <v>0</v>
      </c>
      <c r="AK170" s="118">
        <f t="shared" si="42"/>
        <v>0</v>
      </c>
      <c r="AL170" s="119"/>
      <c r="AM170" s="119"/>
      <c r="AN170" s="120"/>
      <c r="AO170" s="121">
        <f t="shared" si="33"/>
        <v>10732.800000000001</v>
      </c>
      <c r="AP170" s="121"/>
      <c r="AQ170" s="121">
        <f t="shared" si="43"/>
        <v>1609.92</v>
      </c>
      <c r="AR170" s="121"/>
      <c r="AS170" s="122">
        <f t="shared" si="44"/>
        <v>20.12</v>
      </c>
      <c r="AT170" s="122"/>
      <c r="AU170" s="122">
        <f t="shared" si="46"/>
        <v>12362.84</v>
      </c>
      <c r="AV170" s="121">
        <f t="shared" si="47"/>
        <v>37088.519999999997</v>
      </c>
      <c r="AW170" s="122"/>
      <c r="AX170" s="122"/>
      <c r="AY170" s="123"/>
      <c r="AZ170" s="123"/>
      <c r="BA170" s="107">
        <v>1</v>
      </c>
      <c r="BB170" s="124"/>
      <c r="BC170" s="124"/>
      <c r="BD170" s="156"/>
      <c r="BE170" s="157"/>
      <c r="BF170" s="157" t="s">
        <v>330</v>
      </c>
      <c r="BG170" s="126">
        <v>0.67220000000000002</v>
      </c>
      <c r="BH170" s="159">
        <f t="shared" si="45"/>
        <v>8310.2999999999993</v>
      </c>
      <c r="BI170" s="121">
        <f t="shared" si="48"/>
        <v>24930.9</v>
      </c>
      <c r="BJ170" s="159"/>
      <c r="BK170" s="159"/>
    </row>
    <row r="171" spans="1:207" s="127" customFormat="1" ht="22.5" x14ac:dyDescent="0.25">
      <c r="A171" s="107" t="s">
        <v>101</v>
      </c>
      <c r="B171" s="136" t="s">
        <v>101</v>
      </c>
      <c r="C171" s="109" t="s">
        <v>121</v>
      </c>
      <c r="D171" s="109"/>
      <c r="E171" s="112"/>
      <c r="F171" s="137" t="s">
        <v>1355</v>
      </c>
      <c r="G171" s="110">
        <v>361736177</v>
      </c>
      <c r="H171" s="110"/>
      <c r="I171" s="110" t="s">
        <v>1622</v>
      </c>
      <c r="J171" s="138" t="s">
        <v>1623</v>
      </c>
      <c r="K171" s="138" t="s">
        <v>628</v>
      </c>
      <c r="L171" s="138" t="s">
        <v>1624</v>
      </c>
      <c r="M171" s="114">
        <v>2050200</v>
      </c>
      <c r="N171" s="138" t="s">
        <v>1354</v>
      </c>
      <c r="O171" s="107">
        <v>2</v>
      </c>
      <c r="P171" s="114"/>
      <c r="Q171" s="115"/>
      <c r="R171" s="116">
        <v>43466</v>
      </c>
      <c r="S171" s="116">
        <v>43555</v>
      </c>
      <c r="T171" s="118"/>
      <c r="U171" s="118"/>
      <c r="V171" s="118"/>
      <c r="W171" s="118"/>
      <c r="X171" s="118"/>
      <c r="Y171" s="211"/>
      <c r="Z171" s="206">
        <v>2</v>
      </c>
      <c r="AA171" s="118"/>
      <c r="AB171" s="118"/>
      <c r="AC171" s="118">
        <f t="shared" si="34"/>
        <v>0</v>
      </c>
      <c r="AD171" s="118">
        <f t="shared" si="35"/>
        <v>0</v>
      </c>
      <c r="AE171" s="118">
        <f t="shared" si="36"/>
        <v>0</v>
      </c>
      <c r="AF171" s="118">
        <f t="shared" si="37"/>
        <v>0</v>
      </c>
      <c r="AG171" s="118">
        <f t="shared" si="38"/>
        <v>0</v>
      </c>
      <c r="AH171" s="118">
        <f t="shared" si="39"/>
        <v>0</v>
      </c>
      <c r="AI171" s="118">
        <f t="shared" si="40"/>
        <v>21465.600000000002</v>
      </c>
      <c r="AJ171" s="118">
        <f t="shared" si="41"/>
        <v>0</v>
      </c>
      <c r="AK171" s="118">
        <f t="shared" si="42"/>
        <v>0</v>
      </c>
      <c r="AL171" s="119"/>
      <c r="AM171" s="119"/>
      <c r="AN171" s="120"/>
      <c r="AO171" s="121">
        <f t="shared" si="33"/>
        <v>21465.600000000002</v>
      </c>
      <c r="AP171" s="121"/>
      <c r="AQ171" s="121">
        <f t="shared" si="43"/>
        <v>3219.84</v>
      </c>
      <c r="AR171" s="121"/>
      <c r="AS171" s="122">
        <f t="shared" si="44"/>
        <v>40.24</v>
      </c>
      <c r="AT171" s="122"/>
      <c r="AU171" s="122">
        <f t="shared" si="46"/>
        <v>24725.68</v>
      </c>
      <c r="AV171" s="121">
        <f t="shared" si="47"/>
        <v>74177.039999999994</v>
      </c>
      <c r="AW171" s="122"/>
      <c r="AX171" s="122"/>
      <c r="AY171" s="123"/>
      <c r="AZ171" s="123"/>
      <c r="BA171" s="107">
        <v>1</v>
      </c>
      <c r="BB171" s="124"/>
      <c r="BC171" s="124"/>
      <c r="BD171" s="156"/>
      <c r="BE171" s="157"/>
      <c r="BF171" s="157" t="s">
        <v>330</v>
      </c>
      <c r="BG171" s="126">
        <v>0.67220000000000002</v>
      </c>
      <c r="BH171" s="159">
        <f t="shared" si="45"/>
        <v>16620.599999999999</v>
      </c>
      <c r="BI171" s="121">
        <f t="shared" si="48"/>
        <v>49861.8</v>
      </c>
      <c r="BJ171" s="159"/>
      <c r="BK171" s="159"/>
    </row>
    <row r="172" spans="1:207" s="127" customFormat="1" ht="22.5" x14ac:dyDescent="0.25">
      <c r="A172" s="107" t="s">
        <v>101</v>
      </c>
      <c r="B172" s="136" t="s">
        <v>101</v>
      </c>
      <c r="C172" s="109" t="s">
        <v>121</v>
      </c>
      <c r="D172" s="109"/>
      <c r="E172" s="112"/>
      <c r="F172" s="137" t="s">
        <v>1355</v>
      </c>
      <c r="G172" s="110">
        <v>361736177</v>
      </c>
      <c r="H172" s="110"/>
      <c r="I172" s="110" t="s">
        <v>1622</v>
      </c>
      <c r="J172" s="138" t="s">
        <v>1623</v>
      </c>
      <c r="K172" s="138" t="s">
        <v>630</v>
      </c>
      <c r="L172" s="138" t="s">
        <v>1624</v>
      </c>
      <c r="M172" s="114">
        <v>2050200</v>
      </c>
      <c r="N172" s="138" t="s">
        <v>1354</v>
      </c>
      <c r="O172" s="107">
        <v>1</v>
      </c>
      <c r="P172" s="114"/>
      <c r="Q172" s="115"/>
      <c r="R172" s="116">
        <v>43466</v>
      </c>
      <c r="S172" s="116">
        <v>43555</v>
      </c>
      <c r="T172" s="118"/>
      <c r="U172" s="118"/>
      <c r="V172" s="118"/>
      <c r="W172" s="118"/>
      <c r="X172" s="118"/>
      <c r="Y172" s="211"/>
      <c r="Z172" s="206">
        <v>1</v>
      </c>
      <c r="AA172" s="118"/>
      <c r="AB172" s="118"/>
      <c r="AC172" s="118">
        <f t="shared" si="34"/>
        <v>0</v>
      </c>
      <c r="AD172" s="118">
        <f t="shared" si="35"/>
        <v>0</v>
      </c>
      <c r="AE172" s="118">
        <f t="shared" si="36"/>
        <v>0</v>
      </c>
      <c r="AF172" s="118">
        <f t="shared" si="37"/>
        <v>0</v>
      </c>
      <c r="AG172" s="118">
        <f t="shared" si="38"/>
        <v>0</v>
      </c>
      <c r="AH172" s="118">
        <f t="shared" si="39"/>
        <v>0</v>
      </c>
      <c r="AI172" s="118">
        <f t="shared" si="40"/>
        <v>10732.800000000001</v>
      </c>
      <c r="AJ172" s="118">
        <f t="shared" si="41"/>
        <v>0</v>
      </c>
      <c r="AK172" s="118">
        <f t="shared" si="42"/>
        <v>0</v>
      </c>
      <c r="AL172" s="119"/>
      <c r="AM172" s="119"/>
      <c r="AN172" s="120"/>
      <c r="AO172" s="121">
        <f t="shared" si="33"/>
        <v>10732.800000000001</v>
      </c>
      <c r="AP172" s="121"/>
      <c r="AQ172" s="121">
        <f t="shared" si="43"/>
        <v>1609.92</v>
      </c>
      <c r="AR172" s="121"/>
      <c r="AS172" s="122">
        <f t="shared" si="44"/>
        <v>20.12</v>
      </c>
      <c r="AT172" s="122"/>
      <c r="AU172" s="122">
        <f t="shared" si="46"/>
        <v>12362.84</v>
      </c>
      <c r="AV172" s="121">
        <f t="shared" si="47"/>
        <v>37088.519999999997</v>
      </c>
      <c r="AW172" s="122"/>
      <c r="AX172" s="122"/>
      <c r="AY172" s="123"/>
      <c r="AZ172" s="123"/>
      <c r="BA172" s="107">
        <v>1</v>
      </c>
      <c r="BB172" s="124"/>
      <c r="BC172" s="124"/>
      <c r="BD172" s="156"/>
      <c r="BE172" s="157"/>
      <c r="BF172" s="157" t="s">
        <v>330</v>
      </c>
      <c r="BG172" s="126">
        <v>0.67220000000000002</v>
      </c>
      <c r="BH172" s="159">
        <f t="shared" si="45"/>
        <v>8310.2999999999993</v>
      </c>
      <c r="BI172" s="121">
        <f t="shared" si="48"/>
        <v>24930.9</v>
      </c>
      <c r="BJ172" s="159"/>
      <c r="BK172" s="159"/>
    </row>
    <row r="173" spans="1:207" s="127" customFormat="1" ht="22.5" x14ac:dyDescent="0.25">
      <c r="A173" s="107" t="s">
        <v>101</v>
      </c>
      <c r="B173" s="136" t="s">
        <v>101</v>
      </c>
      <c r="C173" s="109" t="s">
        <v>121</v>
      </c>
      <c r="D173" s="109">
        <v>0</v>
      </c>
      <c r="E173" s="112"/>
      <c r="F173" s="137" t="s">
        <v>1355</v>
      </c>
      <c r="G173" s="110">
        <v>300430043</v>
      </c>
      <c r="H173" s="110"/>
      <c r="I173" s="110" t="s">
        <v>1625</v>
      </c>
      <c r="J173" s="138" t="s">
        <v>1626</v>
      </c>
      <c r="K173" s="138" t="s">
        <v>1229</v>
      </c>
      <c r="L173" s="138"/>
      <c r="M173" s="114">
        <v>2050200</v>
      </c>
      <c r="N173" s="138" t="s">
        <v>1354</v>
      </c>
      <c r="O173" s="107">
        <v>2</v>
      </c>
      <c r="P173" s="114"/>
      <c r="Q173" s="115"/>
      <c r="R173" s="116">
        <v>43466</v>
      </c>
      <c r="S173" s="116">
        <v>43555</v>
      </c>
      <c r="T173" s="118"/>
      <c r="U173" s="118"/>
      <c r="V173" s="118"/>
      <c r="W173" s="118"/>
      <c r="X173" s="118"/>
      <c r="Y173" s="211">
        <v>1</v>
      </c>
      <c r="Z173" s="206">
        <v>1</v>
      </c>
      <c r="AA173" s="118"/>
      <c r="AB173" s="118"/>
      <c r="AC173" s="118">
        <f t="shared" si="34"/>
        <v>0</v>
      </c>
      <c r="AD173" s="118">
        <f t="shared" si="35"/>
        <v>0</v>
      </c>
      <c r="AE173" s="118">
        <f t="shared" si="36"/>
        <v>0</v>
      </c>
      <c r="AF173" s="118">
        <f t="shared" si="37"/>
        <v>0</v>
      </c>
      <c r="AG173" s="118">
        <f t="shared" si="38"/>
        <v>0</v>
      </c>
      <c r="AH173" s="118">
        <f t="shared" si="39"/>
        <v>9391.2000000000007</v>
      </c>
      <c r="AI173" s="118">
        <f t="shared" si="40"/>
        <v>10732.800000000001</v>
      </c>
      <c r="AJ173" s="118">
        <f t="shared" si="41"/>
        <v>0</v>
      </c>
      <c r="AK173" s="118">
        <f t="shared" si="42"/>
        <v>0</v>
      </c>
      <c r="AL173" s="119"/>
      <c r="AM173" s="119"/>
      <c r="AN173" s="120"/>
      <c r="AO173" s="121">
        <f t="shared" si="33"/>
        <v>20124</v>
      </c>
      <c r="AP173" s="121"/>
      <c r="AQ173" s="121">
        <f t="shared" si="43"/>
        <v>3018.6</v>
      </c>
      <c r="AR173" s="121"/>
      <c r="AS173" s="122">
        <f t="shared" si="44"/>
        <v>40.24</v>
      </c>
      <c r="AT173" s="122"/>
      <c r="AU173" s="122">
        <f t="shared" si="46"/>
        <v>23182.84</v>
      </c>
      <c r="AV173" s="121">
        <f t="shared" si="47"/>
        <v>69548.52</v>
      </c>
      <c r="AW173" s="122"/>
      <c r="AX173" s="122"/>
      <c r="AY173" s="123"/>
      <c r="AZ173" s="123"/>
      <c r="BA173" s="107">
        <v>1</v>
      </c>
      <c r="BB173" s="124"/>
      <c r="BC173" s="124"/>
      <c r="BD173" s="156"/>
      <c r="BE173" s="157"/>
      <c r="BF173" s="157"/>
      <c r="BG173" s="126">
        <v>0.67220000000000002</v>
      </c>
      <c r="BH173" s="159">
        <f t="shared" si="45"/>
        <v>15583.51</v>
      </c>
      <c r="BI173" s="121">
        <f t="shared" si="48"/>
        <v>46750.53</v>
      </c>
      <c r="BJ173" s="159"/>
      <c r="BK173" s="159"/>
    </row>
    <row r="174" spans="1:207" s="127" customFormat="1" ht="22.5" x14ac:dyDescent="0.25">
      <c r="A174" s="107" t="s">
        <v>101</v>
      </c>
      <c r="B174" s="136" t="s">
        <v>101</v>
      </c>
      <c r="C174" s="109" t="s">
        <v>121</v>
      </c>
      <c r="D174" s="109"/>
      <c r="E174" s="112"/>
      <c r="F174" s="137" t="s">
        <v>1355</v>
      </c>
      <c r="G174" s="110">
        <v>300430043</v>
      </c>
      <c r="H174" s="110"/>
      <c r="I174" s="110" t="s">
        <v>1625</v>
      </c>
      <c r="J174" s="138" t="s">
        <v>1626</v>
      </c>
      <c r="K174" s="138" t="s">
        <v>1627</v>
      </c>
      <c r="L174" s="138"/>
      <c r="M174" s="114">
        <v>2050200</v>
      </c>
      <c r="N174" s="138" t="s">
        <v>1354</v>
      </c>
      <c r="O174" s="107">
        <v>1</v>
      </c>
      <c r="P174" s="114"/>
      <c r="Q174" s="115"/>
      <c r="R174" s="116">
        <v>43466</v>
      </c>
      <c r="S174" s="116">
        <v>43555</v>
      </c>
      <c r="T174" s="118"/>
      <c r="U174" s="118"/>
      <c r="V174" s="118"/>
      <c r="W174" s="118"/>
      <c r="X174" s="118"/>
      <c r="Y174" s="211">
        <v>1</v>
      </c>
      <c r="Z174" s="206"/>
      <c r="AA174" s="118"/>
      <c r="AB174" s="118"/>
      <c r="AC174" s="118">
        <f t="shared" si="34"/>
        <v>0</v>
      </c>
      <c r="AD174" s="118">
        <f t="shared" si="35"/>
        <v>0</v>
      </c>
      <c r="AE174" s="118">
        <f t="shared" si="36"/>
        <v>0</v>
      </c>
      <c r="AF174" s="118">
        <f t="shared" si="37"/>
        <v>0</v>
      </c>
      <c r="AG174" s="118">
        <f t="shared" si="38"/>
        <v>0</v>
      </c>
      <c r="AH174" s="118">
        <f t="shared" si="39"/>
        <v>9391.2000000000007</v>
      </c>
      <c r="AI174" s="118">
        <f t="shared" si="40"/>
        <v>0</v>
      </c>
      <c r="AJ174" s="118">
        <f t="shared" si="41"/>
        <v>0</v>
      </c>
      <c r="AK174" s="118">
        <f t="shared" si="42"/>
        <v>0</v>
      </c>
      <c r="AL174" s="119"/>
      <c r="AM174" s="119"/>
      <c r="AN174" s="120"/>
      <c r="AO174" s="121">
        <f t="shared" ref="AO174:AO184" si="49">IF(AL174&gt;0,AL174,SUM(AC174:AI174)+AK174)</f>
        <v>9391.2000000000007</v>
      </c>
      <c r="AP174" s="121"/>
      <c r="AQ174" s="121">
        <f t="shared" si="43"/>
        <v>1408.68</v>
      </c>
      <c r="AR174" s="121"/>
      <c r="AS174" s="122">
        <f t="shared" si="44"/>
        <v>20.12</v>
      </c>
      <c r="AT174" s="122"/>
      <c r="AU174" s="122">
        <f t="shared" si="46"/>
        <v>10820</v>
      </c>
      <c r="AV174" s="121">
        <f t="shared" si="47"/>
        <v>32460</v>
      </c>
      <c r="AW174" s="122"/>
      <c r="AX174" s="122"/>
      <c r="AY174" s="123"/>
      <c r="AZ174" s="123"/>
      <c r="BA174" s="107">
        <v>1</v>
      </c>
      <c r="BB174" s="124"/>
      <c r="BC174" s="124"/>
      <c r="BD174" s="156"/>
      <c r="BE174" s="157"/>
      <c r="BF174" s="157"/>
      <c r="BG174" s="126">
        <v>0.67220000000000002</v>
      </c>
      <c r="BH174" s="159">
        <f t="shared" si="45"/>
        <v>7273.2</v>
      </c>
      <c r="BI174" s="121">
        <f t="shared" si="48"/>
        <v>21819.599999999999</v>
      </c>
      <c r="BJ174" s="159"/>
      <c r="BK174" s="159"/>
    </row>
    <row r="175" spans="1:207" s="127" customFormat="1" ht="22.5" x14ac:dyDescent="0.25">
      <c r="A175" s="107" t="s">
        <v>101</v>
      </c>
      <c r="B175" s="136" t="s">
        <v>101</v>
      </c>
      <c r="C175" s="109" t="s">
        <v>121</v>
      </c>
      <c r="D175" s="109">
        <v>0</v>
      </c>
      <c r="E175" s="112"/>
      <c r="F175" s="137" t="s">
        <v>1355</v>
      </c>
      <c r="G175" s="110">
        <v>277327733</v>
      </c>
      <c r="H175" s="110"/>
      <c r="I175" s="110" t="s">
        <v>1628</v>
      </c>
      <c r="J175" s="138" t="s">
        <v>1629</v>
      </c>
      <c r="K175" s="138" t="s">
        <v>101</v>
      </c>
      <c r="L175" s="138"/>
      <c r="M175" s="114">
        <v>2050200</v>
      </c>
      <c r="N175" s="138" t="s">
        <v>1354</v>
      </c>
      <c r="O175" s="107">
        <v>6</v>
      </c>
      <c r="P175" s="114"/>
      <c r="Q175" s="115"/>
      <c r="R175" s="116">
        <v>43466</v>
      </c>
      <c r="S175" s="116">
        <v>43555</v>
      </c>
      <c r="T175" s="118"/>
      <c r="U175" s="118"/>
      <c r="V175" s="118"/>
      <c r="W175" s="118"/>
      <c r="X175" s="118"/>
      <c r="Y175" s="118"/>
      <c r="Z175" s="117">
        <v>6</v>
      </c>
      <c r="AA175" s="118"/>
      <c r="AB175" s="118"/>
      <c r="AC175" s="118">
        <f t="shared" si="34"/>
        <v>0</v>
      </c>
      <c r="AD175" s="118">
        <f t="shared" si="35"/>
        <v>0</v>
      </c>
      <c r="AE175" s="118">
        <f t="shared" si="36"/>
        <v>0</v>
      </c>
      <c r="AF175" s="118">
        <f t="shared" si="37"/>
        <v>0</v>
      </c>
      <c r="AG175" s="118">
        <f t="shared" si="38"/>
        <v>0</v>
      </c>
      <c r="AH175" s="118">
        <f t="shared" si="39"/>
        <v>0</v>
      </c>
      <c r="AI175" s="118">
        <f t="shared" si="40"/>
        <v>64396.800000000003</v>
      </c>
      <c r="AJ175" s="118">
        <f t="shared" si="41"/>
        <v>0</v>
      </c>
      <c r="AK175" s="118">
        <f t="shared" si="42"/>
        <v>0</v>
      </c>
      <c r="AL175" s="119"/>
      <c r="AM175" s="119"/>
      <c r="AN175" s="120"/>
      <c r="AO175" s="121">
        <f t="shared" si="49"/>
        <v>64396.800000000003</v>
      </c>
      <c r="AP175" s="121"/>
      <c r="AQ175" s="121">
        <f t="shared" si="43"/>
        <v>9659.52</v>
      </c>
      <c r="AR175" s="121"/>
      <c r="AS175" s="122">
        <f t="shared" si="44"/>
        <v>120.72</v>
      </c>
      <c r="AT175" s="122"/>
      <c r="AU175" s="122">
        <f t="shared" si="46"/>
        <v>74177.039999999994</v>
      </c>
      <c r="AV175" s="121">
        <f t="shared" si="47"/>
        <v>222531.12</v>
      </c>
      <c r="AW175" s="122"/>
      <c r="AX175" s="122"/>
      <c r="AY175" s="123"/>
      <c r="AZ175" s="123"/>
      <c r="BA175" s="107">
        <v>1</v>
      </c>
      <c r="BB175" s="124"/>
      <c r="BC175" s="124"/>
      <c r="BD175" s="156"/>
      <c r="BE175" s="157"/>
      <c r="BF175" s="157" t="s">
        <v>1417</v>
      </c>
      <c r="BG175" s="126">
        <v>0.67220000000000002</v>
      </c>
      <c r="BH175" s="159">
        <f t="shared" si="45"/>
        <v>49861.81</v>
      </c>
      <c r="BI175" s="121">
        <f t="shared" si="48"/>
        <v>149585.43</v>
      </c>
      <c r="BJ175" s="159"/>
      <c r="BK175" s="159"/>
    </row>
    <row r="176" spans="1:207" s="127" customFormat="1" ht="22.5" x14ac:dyDescent="0.25">
      <c r="A176" s="107" t="s">
        <v>101</v>
      </c>
      <c r="B176" s="136" t="s">
        <v>101</v>
      </c>
      <c r="C176" s="109" t="s">
        <v>121</v>
      </c>
      <c r="D176" s="109">
        <v>0</v>
      </c>
      <c r="E176" s="112"/>
      <c r="F176" s="137" t="s">
        <v>1355</v>
      </c>
      <c r="G176" s="110">
        <v>329832980</v>
      </c>
      <c r="H176" s="110"/>
      <c r="I176" s="110" t="s">
        <v>1630</v>
      </c>
      <c r="J176" s="138" t="s">
        <v>1631</v>
      </c>
      <c r="K176" s="138" t="s">
        <v>1020</v>
      </c>
      <c r="L176" s="138"/>
      <c r="M176" s="114">
        <v>2050200</v>
      </c>
      <c r="N176" s="138" t="s">
        <v>1354</v>
      </c>
      <c r="O176" s="107">
        <v>5</v>
      </c>
      <c r="P176" s="114"/>
      <c r="Q176" s="115"/>
      <c r="R176" s="116">
        <v>43466</v>
      </c>
      <c r="S176" s="116">
        <v>43555</v>
      </c>
      <c r="T176" s="118"/>
      <c r="U176" s="118"/>
      <c r="V176" s="118"/>
      <c r="W176" s="118"/>
      <c r="X176" s="118"/>
      <c r="Y176" s="211">
        <v>1</v>
      </c>
      <c r="Z176" s="206">
        <v>4</v>
      </c>
      <c r="AA176" s="118"/>
      <c r="AB176" s="118"/>
      <c r="AC176" s="118">
        <f t="shared" si="34"/>
        <v>0</v>
      </c>
      <c r="AD176" s="118">
        <f t="shared" si="35"/>
        <v>0</v>
      </c>
      <c r="AE176" s="118">
        <f t="shared" si="36"/>
        <v>0</v>
      </c>
      <c r="AF176" s="118">
        <f t="shared" si="37"/>
        <v>0</v>
      </c>
      <c r="AG176" s="118">
        <f t="shared" si="38"/>
        <v>0</v>
      </c>
      <c r="AH176" s="118">
        <f t="shared" si="39"/>
        <v>9391.2000000000007</v>
      </c>
      <c r="AI176" s="118">
        <f t="shared" si="40"/>
        <v>42931.200000000004</v>
      </c>
      <c r="AJ176" s="118">
        <f t="shared" si="41"/>
        <v>0</v>
      </c>
      <c r="AK176" s="118">
        <f t="shared" si="42"/>
        <v>0</v>
      </c>
      <c r="AL176" s="119"/>
      <c r="AM176" s="119"/>
      <c r="AN176" s="120"/>
      <c r="AO176" s="121">
        <f t="shared" si="49"/>
        <v>52322.400000000009</v>
      </c>
      <c r="AP176" s="121"/>
      <c r="AQ176" s="121">
        <f t="shared" si="43"/>
        <v>7848.36</v>
      </c>
      <c r="AR176" s="121"/>
      <c r="AS176" s="122">
        <f t="shared" si="44"/>
        <v>100.60000000000001</v>
      </c>
      <c r="AT176" s="122"/>
      <c r="AU176" s="122">
        <f t="shared" si="46"/>
        <v>60271.360000000001</v>
      </c>
      <c r="AV176" s="121">
        <f t="shared" si="47"/>
        <v>180814.07999999999</v>
      </c>
      <c r="AW176" s="122"/>
      <c r="AX176" s="122"/>
      <c r="AY176" s="123"/>
      <c r="AZ176" s="123"/>
      <c r="BA176" s="107">
        <v>1</v>
      </c>
      <c r="BB176" s="124"/>
      <c r="BC176" s="124"/>
      <c r="BD176" s="156"/>
      <c r="BE176" s="157"/>
      <c r="BF176" s="157"/>
      <c r="BG176" s="126">
        <v>0.67220000000000002</v>
      </c>
      <c r="BH176" s="159">
        <f t="shared" si="45"/>
        <v>40514.410000000003</v>
      </c>
      <c r="BI176" s="121">
        <f t="shared" si="48"/>
        <v>121543.23</v>
      </c>
      <c r="BJ176" s="159"/>
      <c r="BK176" s="159"/>
    </row>
    <row r="177" spans="1:207" s="127" customFormat="1" ht="22.5" x14ac:dyDescent="0.25">
      <c r="A177" s="107" t="s">
        <v>101</v>
      </c>
      <c r="B177" s="136" t="s">
        <v>101</v>
      </c>
      <c r="C177" s="109" t="s">
        <v>121</v>
      </c>
      <c r="D177" s="109"/>
      <c r="E177" s="112"/>
      <c r="F177" s="137" t="s">
        <v>1355</v>
      </c>
      <c r="G177" s="110">
        <v>329832980</v>
      </c>
      <c r="H177" s="110"/>
      <c r="I177" s="110" t="s">
        <v>1630</v>
      </c>
      <c r="J177" s="138" t="s">
        <v>1631</v>
      </c>
      <c r="K177" s="138" t="s">
        <v>1604</v>
      </c>
      <c r="L177" s="138"/>
      <c r="M177" s="114">
        <v>2050200</v>
      </c>
      <c r="N177" s="138" t="s">
        <v>1354</v>
      </c>
      <c r="O177" s="107">
        <v>1</v>
      </c>
      <c r="P177" s="114"/>
      <c r="Q177" s="115"/>
      <c r="R177" s="116">
        <v>43466</v>
      </c>
      <c r="S177" s="116">
        <v>43555</v>
      </c>
      <c r="T177" s="118"/>
      <c r="U177" s="118"/>
      <c r="V177" s="118"/>
      <c r="W177" s="118"/>
      <c r="X177" s="118"/>
      <c r="Y177" s="211"/>
      <c r="Z177" s="206">
        <v>1</v>
      </c>
      <c r="AA177" s="118"/>
      <c r="AB177" s="118"/>
      <c r="AC177" s="118">
        <f t="shared" si="34"/>
        <v>0</v>
      </c>
      <c r="AD177" s="118">
        <f t="shared" si="35"/>
        <v>0</v>
      </c>
      <c r="AE177" s="118">
        <f t="shared" si="36"/>
        <v>0</v>
      </c>
      <c r="AF177" s="118">
        <f t="shared" si="37"/>
        <v>0</v>
      </c>
      <c r="AG177" s="118">
        <f t="shared" si="38"/>
        <v>0</v>
      </c>
      <c r="AH177" s="118">
        <f t="shared" si="39"/>
        <v>0</v>
      </c>
      <c r="AI177" s="118">
        <f t="shared" si="40"/>
        <v>10732.800000000001</v>
      </c>
      <c r="AJ177" s="118">
        <f t="shared" si="41"/>
        <v>0</v>
      </c>
      <c r="AK177" s="118">
        <f t="shared" si="42"/>
        <v>0</v>
      </c>
      <c r="AL177" s="119"/>
      <c r="AM177" s="119"/>
      <c r="AN177" s="120"/>
      <c r="AO177" s="121">
        <f t="shared" si="49"/>
        <v>10732.800000000001</v>
      </c>
      <c r="AP177" s="121"/>
      <c r="AQ177" s="121">
        <f t="shared" si="43"/>
        <v>1609.92</v>
      </c>
      <c r="AR177" s="121"/>
      <c r="AS177" s="122">
        <f t="shared" si="44"/>
        <v>20.12</v>
      </c>
      <c r="AT177" s="122"/>
      <c r="AU177" s="122">
        <f t="shared" si="46"/>
        <v>12362.84</v>
      </c>
      <c r="AV177" s="121">
        <f t="shared" si="47"/>
        <v>37088.519999999997</v>
      </c>
      <c r="AW177" s="122"/>
      <c r="AX177" s="122"/>
      <c r="AY177" s="123"/>
      <c r="AZ177" s="123"/>
      <c r="BA177" s="107">
        <v>1</v>
      </c>
      <c r="BB177" s="124"/>
      <c r="BC177" s="124"/>
      <c r="BD177" s="156"/>
      <c r="BE177" s="157"/>
      <c r="BF177" s="157"/>
      <c r="BG177" s="126">
        <v>0.67220000000000002</v>
      </c>
      <c r="BH177" s="159">
        <f t="shared" si="45"/>
        <v>8310.2999999999993</v>
      </c>
      <c r="BI177" s="121">
        <f t="shared" si="48"/>
        <v>24930.9</v>
      </c>
      <c r="BJ177" s="159"/>
      <c r="BK177" s="159"/>
    </row>
    <row r="178" spans="1:207" s="127" customFormat="1" ht="22.5" x14ac:dyDescent="0.25">
      <c r="A178" s="107" t="s">
        <v>101</v>
      </c>
      <c r="B178" s="136" t="s">
        <v>101</v>
      </c>
      <c r="C178" s="109" t="s">
        <v>121</v>
      </c>
      <c r="D178" s="109">
        <v>0</v>
      </c>
      <c r="E178" s="112"/>
      <c r="F178" s="137" t="s">
        <v>1355</v>
      </c>
      <c r="G178" s="140">
        <v>305530550</v>
      </c>
      <c r="H178" s="140"/>
      <c r="I178" s="110" t="s">
        <v>1632</v>
      </c>
      <c r="J178" s="138" t="s">
        <v>1633</v>
      </c>
      <c r="K178" s="138" t="s">
        <v>101</v>
      </c>
      <c r="L178" s="138"/>
      <c r="M178" s="114">
        <v>2050200</v>
      </c>
      <c r="N178" s="138" t="s">
        <v>1354</v>
      </c>
      <c r="O178" s="107">
        <v>14</v>
      </c>
      <c r="P178" s="114"/>
      <c r="Q178" s="115"/>
      <c r="R178" s="116">
        <v>43466</v>
      </c>
      <c r="S178" s="116">
        <v>43555</v>
      </c>
      <c r="T178" s="118"/>
      <c r="U178" s="118"/>
      <c r="V178" s="118"/>
      <c r="W178" s="118"/>
      <c r="X178" s="118"/>
      <c r="Y178" s="118">
        <v>4</v>
      </c>
      <c r="Z178" s="117">
        <v>10</v>
      </c>
      <c r="AA178" s="118"/>
      <c r="AB178" s="118"/>
      <c r="AC178" s="118">
        <f t="shared" si="34"/>
        <v>0</v>
      </c>
      <c r="AD178" s="118">
        <f t="shared" si="35"/>
        <v>0</v>
      </c>
      <c r="AE178" s="118">
        <f t="shared" si="36"/>
        <v>0</v>
      </c>
      <c r="AF178" s="118">
        <f t="shared" si="37"/>
        <v>0</v>
      </c>
      <c r="AG178" s="118">
        <f t="shared" si="38"/>
        <v>0</v>
      </c>
      <c r="AH178" s="118">
        <f t="shared" si="39"/>
        <v>37564.800000000003</v>
      </c>
      <c r="AI178" s="118">
        <f t="shared" si="40"/>
        <v>107328.00000000001</v>
      </c>
      <c r="AJ178" s="118">
        <f t="shared" si="41"/>
        <v>0</v>
      </c>
      <c r="AK178" s="118">
        <f t="shared" si="42"/>
        <v>0</v>
      </c>
      <c r="AL178" s="119"/>
      <c r="AM178" s="119"/>
      <c r="AN178" s="120"/>
      <c r="AO178" s="121">
        <f t="shared" si="49"/>
        <v>144892.80000000002</v>
      </c>
      <c r="AP178" s="121"/>
      <c r="AQ178" s="121">
        <f t="shared" si="43"/>
        <v>21733.919999999998</v>
      </c>
      <c r="AR178" s="121"/>
      <c r="AS178" s="122">
        <f t="shared" si="44"/>
        <v>281.68</v>
      </c>
      <c r="AT178" s="122"/>
      <c r="AU178" s="122">
        <f t="shared" si="46"/>
        <v>166908.4</v>
      </c>
      <c r="AV178" s="121">
        <f t="shared" si="47"/>
        <v>500725.2</v>
      </c>
      <c r="AW178" s="122"/>
      <c r="AX178" s="122"/>
      <c r="AY178" s="123"/>
      <c r="AZ178" s="123"/>
      <c r="BA178" s="107">
        <v>1</v>
      </c>
      <c r="BB178" s="124"/>
      <c r="BC178" s="124"/>
      <c r="BD178" s="156"/>
      <c r="BE178" s="157"/>
      <c r="BF178" s="157" t="s">
        <v>1417</v>
      </c>
      <c r="BG178" s="126">
        <v>0.67220000000000002</v>
      </c>
      <c r="BH178" s="159">
        <f t="shared" si="45"/>
        <v>112195.83</v>
      </c>
      <c r="BI178" s="121">
        <f t="shared" si="48"/>
        <v>336587.49</v>
      </c>
      <c r="BJ178" s="159"/>
      <c r="BK178" s="159"/>
    </row>
    <row r="179" spans="1:207" s="127" customFormat="1" ht="22.5" x14ac:dyDescent="0.25">
      <c r="A179" s="107" t="s">
        <v>101</v>
      </c>
      <c r="B179" s="136" t="s">
        <v>101</v>
      </c>
      <c r="C179" s="109" t="s">
        <v>121</v>
      </c>
      <c r="D179" s="109">
        <v>0</v>
      </c>
      <c r="E179" s="110"/>
      <c r="F179" s="111" t="s">
        <v>1355</v>
      </c>
      <c r="G179" s="110">
        <v>290129010</v>
      </c>
      <c r="H179" s="110"/>
      <c r="I179" s="110" t="s">
        <v>1634</v>
      </c>
      <c r="J179" s="108" t="s">
        <v>1635</v>
      </c>
      <c r="K179" s="108" t="s">
        <v>1636</v>
      </c>
      <c r="L179" s="108"/>
      <c r="M179" s="114">
        <v>2050200</v>
      </c>
      <c r="N179" s="108" t="s">
        <v>1354</v>
      </c>
      <c r="O179" s="107">
        <v>6</v>
      </c>
      <c r="P179" s="114"/>
      <c r="Q179" s="115"/>
      <c r="R179" s="116">
        <v>43466</v>
      </c>
      <c r="S179" s="116">
        <v>43555</v>
      </c>
      <c r="T179" s="118"/>
      <c r="U179" s="118"/>
      <c r="V179" s="118"/>
      <c r="W179" s="118"/>
      <c r="X179" s="118"/>
      <c r="Y179" s="211">
        <v>2</v>
      </c>
      <c r="Z179" s="206">
        <v>4</v>
      </c>
      <c r="AA179" s="118"/>
      <c r="AB179" s="118"/>
      <c r="AC179" s="118">
        <f t="shared" si="34"/>
        <v>0</v>
      </c>
      <c r="AD179" s="118">
        <f t="shared" si="35"/>
        <v>0</v>
      </c>
      <c r="AE179" s="118">
        <f t="shared" si="36"/>
        <v>0</v>
      </c>
      <c r="AF179" s="118">
        <f t="shared" si="37"/>
        <v>0</v>
      </c>
      <c r="AG179" s="118">
        <f t="shared" si="38"/>
        <v>0</v>
      </c>
      <c r="AH179" s="118">
        <f t="shared" si="39"/>
        <v>18782.400000000001</v>
      </c>
      <c r="AI179" s="118">
        <f t="shared" si="40"/>
        <v>42931.200000000004</v>
      </c>
      <c r="AJ179" s="118">
        <f t="shared" si="41"/>
        <v>0</v>
      </c>
      <c r="AK179" s="118">
        <f t="shared" si="42"/>
        <v>0</v>
      </c>
      <c r="AL179" s="119"/>
      <c r="AM179" s="119"/>
      <c r="AN179" s="120"/>
      <c r="AO179" s="121">
        <f t="shared" si="49"/>
        <v>61713.600000000006</v>
      </c>
      <c r="AP179" s="121"/>
      <c r="AQ179" s="121">
        <f t="shared" si="43"/>
        <v>9257.0400000000009</v>
      </c>
      <c r="AR179" s="121"/>
      <c r="AS179" s="122">
        <f t="shared" si="44"/>
        <v>120.72</v>
      </c>
      <c r="AT179" s="122"/>
      <c r="AU179" s="122">
        <f t="shared" si="46"/>
        <v>71091.360000000001</v>
      </c>
      <c r="AV179" s="121">
        <f t="shared" si="47"/>
        <v>213274.08</v>
      </c>
      <c r="AW179" s="122"/>
      <c r="AX179" s="122"/>
      <c r="AY179" s="123"/>
      <c r="AZ179" s="123"/>
      <c r="BA179" s="107">
        <v>1</v>
      </c>
      <c r="BB179" s="124"/>
      <c r="BC179" s="124"/>
      <c r="BD179" s="156"/>
      <c r="BE179" s="157"/>
      <c r="BF179" s="157"/>
      <c r="BG179" s="126">
        <v>0.67220000000000002</v>
      </c>
      <c r="BH179" s="159">
        <f t="shared" si="45"/>
        <v>47787.61</v>
      </c>
      <c r="BI179" s="121">
        <f t="shared" si="48"/>
        <v>143362.82999999999</v>
      </c>
      <c r="BJ179" s="159"/>
      <c r="BK179" s="159"/>
    </row>
    <row r="180" spans="1:207" s="127" customFormat="1" ht="22.5" x14ac:dyDescent="0.25">
      <c r="A180" s="107" t="s">
        <v>101</v>
      </c>
      <c r="B180" s="136" t="s">
        <v>337</v>
      </c>
      <c r="C180" s="109" t="s">
        <v>121</v>
      </c>
      <c r="D180" s="109"/>
      <c r="E180" s="110"/>
      <c r="F180" s="111" t="s">
        <v>1355</v>
      </c>
      <c r="G180" s="110">
        <v>290129010</v>
      </c>
      <c r="H180" s="110"/>
      <c r="I180" s="110" t="s">
        <v>1634</v>
      </c>
      <c r="J180" s="108" t="s">
        <v>1635</v>
      </c>
      <c r="K180" s="108" t="s">
        <v>1637</v>
      </c>
      <c r="L180" s="108"/>
      <c r="M180" s="114">
        <v>2050200</v>
      </c>
      <c r="N180" s="108" t="s">
        <v>1354</v>
      </c>
      <c r="O180" s="107">
        <v>1</v>
      </c>
      <c r="P180" s="114"/>
      <c r="Q180" s="115"/>
      <c r="R180" s="116">
        <v>43466</v>
      </c>
      <c r="S180" s="116">
        <v>43555</v>
      </c>
      <c r="T180" s="118"/>
      <c r="U180" s="118"/>
      <c r="V180" s="118"/>
      <c r="W180" s="118"/>
      <c r="X180" s="118"/>
      <c r="Y180" s="211">
        <v>1</v>
      </c>
      <c r="Z180" s="206"/>
      <c r="AA180" s="118"/>
      <c r="AB180" s="118"/>
      <c r="AC180" s="118">
        <f t="shared" si="34"/>
        <v>0</v>
      </c>
      <c r="AD180" s="118">
        <f t="shared" si="35"/>
        <v>0</v>
      </c>
      <c r="AE180" s="118">
        <f t="shared" si="36"/>
        <v>0</v>
      </c>
      <c r="AF180" s="118">
        <f t="shared" si="37"/>
        <v>0</v>
      </c>
      <c r="AG180" s="118">
        <f t="shared" si="38"/>
        <v>0</v>
      </c>
      <c r="AH180" s="118">
        <f t="shared" si="39"/>
        <v>9391.2000000000007</v>
      </c>
      <c r="AI180" s="118">
        <f t="shared" si="40"/>
        <v>0</v>
      </c>
      <c r="AJ180" s="118">
        <f t="shared" si="41"/>
        <v>0</v>
      </c>
      <c r="AK180" s="118">
        <f t="shared" si="42"/>
        <v>0</v>
      </c>
      <c r="AL180" s="119"/>
      <c r="AM180" s="119"/>
      <c r="AN180" s="120"/>
      <c r="AO180" s="121">
        <f t="shared" si="49"/>
        <v>9391.2000000000007</v>
      </c>
      <c r="AP180" s="121"/>
      <c r="AQ180" s="121">
        <f t="shared" si="43"/>
        <v>1408.68</v>
      </c>
      <c r="AR180" s="121"/>
      <c r="AS180" s="122">
        <f t="shared" si="44"/>
        <v>20.12</v>
      </c>
      <c r="AT180" s="122"/>
      <c r="AU180" s="122">
        <f t="shared" si="46"/>
        <v>10820</v>
      </c>
      <c r="AV180" s="121">
        <f t="shared" si="47"/>
        <v>32460</v>
      </c>
      <c r="AW180" s="122"/>
      <c r="AX180" s="122"/>
      <c r="AY180" s="123"/>
      <c r="AZ180" s="123"/>
      <c r="BA180" s="107">
        <v>1</v>
      </c>
      <c r="BB180" s="124"/>
      <c r="BC180" s="124"/>
      <c r="BD180" s="156"/>
      <c r="BE180" s="157"/>
      <c r="BF180" s="157"/>
      <c r="BG180" s="126">
        <v>0.67220000000000002</v>
      </c>
      <c r="BH180" s="159">
        <f t="shared" si="45"/>
        <v>7273.2</v>
      </c>
      <c r="BI180" s="121">
        <f t="shared" si="48"/>
        <v>21819.599999999999</v>
      </c>
      <c r="BJ180" s="159"/>
      <c r="BK180" s="159"/>
    </row>
    <row r="181" spans="1:207" s="127" customFormat="1" ht="22.5" x14ac:dyDescent="0.25">
      <c r="A181" s="107" t="s">
        <v>101</v>
      </c>
      <c r="B181" s="136" t="s">
        <v>337</v>
      </c>
      <c r="C181" s="109" t="s">
        <v>121</v>
      </c>
      <c r="D181" s="109"/>
      <c r="E181" s="110"/>
      <c r="F181" s="111" t="s">
        <v>1355</v>
      </c>
      <c r="G181" s="110">
        <v>290129010</v>
      </c>
      <c r="H181" s="110"/>
      <c r="I181" s="110" t="s">
        <v>1634</v>
      </c>
      <c r="J181" s="108" t="s">
        <v>1635</v>
      </c>
      <c r="K181" s="108" t="s">
        <v>1402</v>
      </c>
      <c r="L181" s="108"/>
      <c r="M181" s="114">
        <v>2050200</v>
      </c>
      <c r="N181" s="108" t="s">
        <v>1354</v>
      </c>
      <c r="O181" s="107">
        <v>1</v>
      </c>
      <c r="P181" s="114"/>
      <c r="Q181" s="115"/>
      <c r="R181" s="116">
        <v>43466</v>
      </c>
      <c r="S181" s="116">
        <v>43555</v>
      </c>
      <c r="T181" s="118"/>
      <c r="U181" s="118"/>
      <c r="V181" s="118"/>
      <c r="W181" s="118"/>
      <c r="X181" s="118"/>
      <c r="Y181" s="211"/>
      <c r="Z181" s="206">
        <v>1</v>
      </c>
      <c r="AA181" s="118"/>
      <c r="AB181" s="118"/>
      <c r="AC181" s="118">
        <f t="shared" si="34"/>
        <v>0</v>
      </c>
      <c r="AD181" s="118">
        <f t="shared" si="35"/>
        <v>0</v>
      </c>
      <c r="AE181" s="118">
        <f t="shared" si="36"/>
        <v>0</v>
      </c>
      <c r="AF181" s="118">
        <f t="shared" si="37"/>
        <v>0</v>
      </c>
      <c r="AG181" s="118">
        <f t="shared" si="38"/>
        <v>0</v>
      </c>
      <c r="AH181" s="118">
        <f t="shared" si="39"/>
        <v>0</v>
      </c>
      <c r="AI181" s="118">
        <f t="shared" si="40"/>
        <v>10732.800000000001</v>
      </c>
      <c r="AJ181" s="118">
        <f t="shared" si="41"/>
        <v>0</v>
      </c>
      <c r="AK181" s="118">
        <f t="shared" si="42"/>
        <v>0</v>
      </c>
      <c r="AL181" s="119"/>
      <c r="AM181" s="119"/>
      <c r="AN181" s="120"/>
      <c r="AO181" s="121">
        <f t="shared" si="49"/>
        <v>10732.800000000001</v>
      </c>
      <c r="AP181" s="121"/>
      <c r="AQ181" s="121">
        <f t="shared" si="43"/>
        <v>1609.92</v>
      </c>
      <c r="AR181" s="121"/>
      <c r="AS181" s="122">
        <f t="shared" si="44"/>
        <v>20.12</v>
      </c>
      <c r="AT181" s="122"/>
      <c r="AU181" s="122">
        <f t="shared" si="46"/>
        <v>12362.84</v>
      </c>
      <c r="AV181" s="121">
        <f t="shared" si="47"/>
        <v>37088.519999999997</v>
      </c>
      <c r="AW181" s="122"/>
      <c r="AX181" s="122"/>
      <c r="AY181" s="123"/>
      <c r="AZ181" s="123"/>
      <c r="BA181" s="107">
        <v>1</v>
      </c>
      <c r="BB181" s="124"/>
      <c r="BC181" s="124"/>
      <c r="BD181" s="156"/>
      <c r="BE181" s="157"/>
      <c r="BF181" s="157"/>
      <c r="BG181" s="126">
        <v>0.67220000000000002</v>
      </c>
      <c r="BH181" s="159">
        <f t="shared" si="45"/>
        <v>8310.2999999999993</v>
      </c>
      <c r="BI181" s="121">
        <f t="shared" si="48"/>
        <v>24930.9</v>
      </c>
      <c r="BJ181" s="159"/>
      <c r="BK181" s="159"/>
    </row>
    <row r="182" spans="1:207" s="127" customFormat="1" ht="22.5" x14ac:dyDescent="0.25">
      <c r="A182" s="107" t="s">
        <v>101</v>
      </c>
      <c r="B182" s="136" t="s">
        <v>337</v>
      </c>
      <c r="C182" s="109" t="s">
        <v>121</v>
      </c>
      <c r="D182" s="109"/>
      <c r="E182" s="110"/>
      <c r="F182" s="111" t="s">
        <v>1355</v>
      </c>
      <c r="G182" s="110">
        <v>290129010</v>
      </c>
      <c r="H182" s="110"/>
      <c r="I182" s="110" t="s">
        <v>1634</v>
      </c>
      <c r="J182" s="108" t="s">
        <v>1635</v>
      </c>
      <c r="K182" s="108" t="s">
        <v>341</v>
      </c>
      <c r="L182" s="108"/>
      <c r="M182" s="114">
        <v>2050200</v>
      </c>
      <c r="N182" s="108" t="s">
        <v>1354</v>
      </c>
      <c r="O182" s="107">
        <v>4</v>
      </c>
      <c r="P182" s="114"/>
      <c r="Q182" s="115"/>
      <c r="R182" s="116">
        <v>43466</v>
      </c>
      <c r="S182" s="116">
        <v>43555</v>
      </c>
      <c r="T182" s="118"/>
      <c r="U182" s="118"/>
      <c r="V182" s="118"/>
      <c r="W182" s="118"/>
      <c r="X182" s="118"/>
      <c r="Y182" s="211">
        <v>1</v>
      </c>
      <c r="Z182" s="206">
        <v>3</v>
      </c>
      <c r="AA182" s="118"/>
      <c r="AB182" s="118"/>
      <c r="AC182" s="118">
        <f t="shared" si="34"/>
        <v>0</v>
      </c>
      <c r="AD182" s="118">
        <f t="shared" si="35"/>
        <v>0</v>
      </c>
      <c r="AE182" s="118">
        <f t="shared" si="36"/>
        <v>0</v>
      </c>
      <c r="AF182" s="118">
        <f t="shared" si="37"/>
        <v>0</v>
      </c>
      <c r="AG182" s="118">
        <f t="shared" si="38"/>
        <v>0</v>
      </c>
      <c r="AH182" s="118">
        <f t="shared" si="39"/>
        <v>9391.2000000000007</v>
      </c>
      <c r="AI182" s="118">
        <f t="shared" si="40"/>
        <v>32198.400000000001</v>
      </c>
      <c r="AJ182" s="118">
        <f t="shared" si="41"/>
        <v>0</v>
      </c>
      <c r="AK182" s="118">
        <f t="shared" si="42"/>
        <v>0</v>
      </c>
      <c r="AL182" s="119"/>
      <c r="AM182" s="119"/>
      <c r="AN182" s="120"/>
      <c r="AO182" s="121">
        <f t="shared" si="49"/>
        <v>41589.600000000006</v>
      </c>
      <c r="AP182" s="121"/>
      <c r="AQ182" s="121">
        <f t="shared" si="43"/>
        <v>6238.44</v>
      </c>
      <c r="AR182" s="121"/>
      <c r="AS182" s="122">
        <f t="shared" si="44"/>
        <v>80.48</v>
      </c>
      <c r="AT182" s="122"/>
      <c r="AU182" s="122">
        <f t="shared" si="46"/>
        <v>47908.52</v>
      </c>
      <c r="AV182" s="121">
        <f t="shared" si="47"/>
        <v>143725.56</v>
      </c>
      <c r="AW182" s="122"/>
      <c r="AX182" s="122"/>
      <c r="AY182" s="123"/>
      <c r="AZ182" s="123"/>
      <c r="BA182" s="107">
        <v>1</v>
      </c>
      <c r="BB182" s="124"/>
      <c r="BC182" s="124"/>
      <c r="BD182" s="156"/>
      <c r="BE182" s="157"/>
      <c r="BF182" s="157"/>
      <c r="BG182" s="126">
        <v>0.67220000000000002</v>
      </c>
      <c r="BH182" s="159">
        <f t="shared" si="45"/>
        <v>32204.11</v>
      </c>
      <c r="BI182" s="121">
        <f t="shared" si="48"/>
        <v>96612.33</v>
      </c>
      <c r="BJ182" s="159"/>
      <c r="BK182" s="159"/>
    </row>
    <row r="183" spans="1:207" ht="22.5" x14ac:dyDescent="0.25">
      <c r="A183" s="107" t="s">
        <v>101</v>
      </c>
      <c r="B183" s="136" t="s">
        <v>101</v>
      </c>
      <c r="C183" s="109" t="s">
        <v>121</v>
      </c>
      <c r="D183" s="109">
        <v>0</v>
      </c>
      <c r="E183" s="112"/>
      <c r="F183" s="137" t="s">
        <v>1355</v>
      </c>
      <c r="G183" s="110">
        <v>372137210</v>
      </c>
      <c r="H183" s="110"/>
      <c r="I183" s="110" t="s">
        <v>1638</v>
      </c>
      <c r="J183" s="138" t="s">
        <v>1639</v>
      </c>
      <c r="K183" s="138" t="s">
        <v>1020</v>
      </c>
      <c r="L183" s="138"/>
      <c r="M183" s="114">
        <v>2050200</v>
      </c>
      <c r="N183" s="138" t="s">
        <v>1354</v>
      </c>
      <c r="O183" s="107">
        <v>2</v>
      </c>
      <c r="P183" s="114"/>
      <c r="Q183" s="115"/>
      <c r="R183" s="116">
        <v>43466</v>
      </c>
      <c r="S183" s="116">
        <v>43555</v>
      </c>
      <c r="T183" s="118"/>
      <c r="U183" s="118"/>
      <c r="V183" s="118"/>
      <c r="W183" s="118"/>
      <c r="X183" s="118"/>
      <c r="Y183" s="211"/>
      <c r="Z183" s="206">
        <v>2</v>
      </c>
      <c r="AA183" s="118"/>
      <c r="AB183" s="118"/>
      <c r="AC183" s="118">
        <f t="shared" si="34"/>
        <v>0</v>
      </c>
      <c r="AD183" s="118">
        <f t="shared" si="35"/>
        <v>0</v>
      </c>
      <c r="AE183" s="118">
        <f t="shared" si="36"/>
        <v>0</v>
      </c>
      <c r="AF183" s="118">
        <f t="shared" si="37"/>
        <v>0</v>
      </c>
      <c r="AG183" s="118">
        <f t="shared" si="38"/>
        <v>0</v>
      </c>
      <c r="AH183" s="118">
        <f t="shared" si="39"/>
        <v>0</v>
      </c>
      <c r="AI183" s="118">
        <f t="shared" si="40"/>
        <v>21465.600000000002</v>
      </c>
      <c r="AJ183" s="118">
        <f t="shared" si="41"/>
        <v>0</v>
      </c>
      <c r="AK183" s="118">
        <f t="shared" si="42"/>
        <v>0</v>
      </c>
      <c r="AL183" s="119"/>
      <c r="AM183" s="119"/>
      <c r="AN183" s="120"/>
      <c r="AO183" s="121">
        <f t="shared" si="49"/>
        <v>21465.600000000002</v>
      </c>
      <c r="AP183" s="121"/>
      <c r="AQ183" s="121">
        <f t="shared" si="43"/>
        <v>3219.84</v>
      </c>
      <c r="AR183" s="121"/>
      <c r="AS183" s="122">
        <f t="shared" si="44"/>
        <v>40.24</v>
      </c>
      <c r="AT183" s="122"/>
      <c r="AU183" s="122">
        <f t="shared" si="46"/>
        <v>24725.68</v>
      </c>
      <c r="AV183" s="121">
        <f t="shared" si="47"/>
        <v>74177.039999999994</v>
      </c>
      <c r="AW183" s="122"/>
      <c r="AX183" s="122"/>
      <c r="AY183" s="123"/>
      <c r="AZ183" s="123"/>
      <c r="BA183" s="107">
        <v>1</v>
      </c>
      <c r="BB183" s="124"/>
      <c r="BC183" s="124"/>
      <c r="BD183" s="156"/>
      <c r="BE183" s="157"/>
      <c r="BF183" s="157"/>
      <c r="BG183" s="126">
        <v>0.67220000000000002</v>
      </c>
      <c r="BH183" s="159">
        <f t="shared" si="45"/>
        <v>16620.599999999999</v>
      </c>
      <c r="BI183" s="121">
        <f t="shared" si="48"/>
        <v>49861.8</v>
      </c>
      <c r="BJ183" s="159"/>
      <c r="BK183" s="159"/>
      <c r="BL183" s="127"/>
      <c r="BM183" s="127"/>
      <c r="BN183" s="127"/>
      <c r="BO183" s="127"/>
      <c r="BP183" s="127"/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  <c r="EJ183" s="127"/>
      <c r="EK183" s="127"/>
      <c r="EL183" s="127"/>
      <c r="EM183" s="127"/>
      <c r="EN183" s="127"/>
      <c r="EO183" s="127"/>
      <c r="EP183" s="127"/>
      <c r="EQ183" s="127"/>
      <c r="ER183" s="127"/>
      <c r="ES183" s="127"/>
      <c r="ET183" s="127"/>
      <c r="EU183" s="127"/>
      <c r="EV183" s="127"/>
      <c r="EW183" s="127"/>
      <c r="EX183" s="127"/>
      <c r="EY183" s="127"/>
      <c r="EZ183" s="127"/>
      <c r="FA183" s="127"/>
      <c r="FB183" s="127"/>
      <c r="FC183" s="127"/>
      <c r="FD183" s="127"/>
      <c r="FE183" s="127"/>
      <c r="FF183" s="127"/>
      <c r="FG183" s="127"/>
      <c r="FH183" s="127"/>
      <c r="FI183" s="127"/>
      <c r="FJ183" s="127"/>
      <c r="FK183" s="127"/>
      <c r="FL183" s="127"/>
      <c r="FM183" s="127"/>
      <c r="FN183" s="127"/>
      <c r="FO183" s="127"/>
      <c r="FP183" s="127"/>
      <c r="FQ183" s="127"/>
      <c r="FR183" s="127"/>
      <c r="FS183" s="127"/>
      <c r="FT183" s="127"/>
      <c r="FU183" s="127"/>
      <c r="FV183" s="127"/>
      <c r="FW183" s="127"/>
      <c r="FX183" s="127"/>
      <c r="FY183" s="127"/>
      <c r="FZ183" s="127"/>
      <c r="GA183" s="127"/>
      <c r="GB183" s="127"/>
      <c r="GC183" s="127"/>
      <c r="GD183" s="127"/>
      <c r="GE183" s="127"/>
      <c r="GF183" s="127"/>
      <c r="GG183" s="127"/>
      <c r="GH183" s="127"/>
      <c r="GI183" s="127"/>
      <c r="GJ183" s="127"/>
      <c r="GK183" s="127"/>
      <c r="GL183" s="127"/>
      <c r="GM183" s="127"/>
      <c r="GN183" s="127"/>
      <c r="GO183" s="127"/>
      <c r="GP183" s="127"/>
      <c r="GQ183" s="127"/>
      <c r="GR183" s="127"/>
      <c r="GS183" s="127"/>
      <c r="GT183" s="127"/>
      <c r="GU183" s="127"/>
      <c r="GV183" s="127"/>
      <c r="GW183" s="127"/>
      <c r="GX183" s="127"/>
      <c r="GY183" s="127"/>
    </row>
    <row r="184" spans="1:207" ht="22.5" x14ac:dyDescent="0.25">
      <c r="A184" s="107" t="s">
        <v>101</v>
      </c>
      <c r="B184" s="136" t="s">
        <v>101</v>
      </c>
      <c r="C184" s="109" t="s">
        <v>121</v>
      </c>
      <c r="D184" s="109">
        <v>0</v>
      </c>
      <c r="E184" s="110"/>
      <c r="F184" s="111" t="s">
        <v>1355</v>
      </c>
      <c r="G184" s="110" t="s">
        <v>1640</v>
      </c>
      <c r="H184" s="110"/>
      <c r="I184" s="110" t="s">
        <v>1641</v>
      </c>
      <c r="J184" s="138" t="s">
        <v>1642</v>
      </c>
      <c r="K184" s="138" t="s">
        <v>101</v>
      </c>
      <c r="L184" s="138"/>
      <c r="M184" s="114">
        <v>2050200</v>
      </c>
      <c r="N184" s="138" t="s">
        <v>1354</v>
      </c>
      <c r="O184" s="107">
        <v>1</v>
      </c>
      <c r="P184" s="114"/>
      <c r="Q184" s="115"/>
      <c r="R184" s="116">
        <v>43466</v>
      </c>
      <c r="S184" s="116">
        <v>43555</v>
      </c>
      <c r="T184" s="118"/>
      <c r="U184" s="118"/>
      <c r="V184" s="118"/>
      <c r="W184" s="118"/>
      <c r="X184" s="118"/>
      <c r="Y184" s="118"/>
      <c r="Z184" s="117">
        <v>1</v>
      </c>
      <c r="AA184" s="118"/>
      <c r="AB184" s="118"/>
      <c r="AC184" s="118">
        <f t="shared" si="34"/>
        <v>0</v>
      </c>
      <c r="AD184" s="118">
        <f t="shared" si="35"/>
        <v>0</v>
      </c>
      <c r="AE184" s="118">
        <f t="shared" si="36"/>
        <v>0</v>
      </c>
      <c r="AF184" s="118">
        <f t="shared" si="37"/>
        <v>0</v>
      </c>
      <c r="AG184" s="118">
        <f t="shared" si="38"/>
        <v>0</v>
      </c>
      <c r="AH184" s="118">
        <f t="shared" si="39"/>
        <v>0</v>
      </c>
      <c r="AI184" s="118">
        <f t="shared" si="40"/>
        <v>10732.800000000001</v>
      </c>
      <c r="AJ184" s="118">
        <f t="shared" si="41"/>
        <v>0</v>
      </c>
      <c r="AK184" s="118">
        <f t="shared" si="42"/>
        <v>0</v>
      </c>
      <c r="AL184" s="119"/>
      <c r="AM184" s="119"/>
      <c r="AN184" s="120"/>
      <c r="AO184" s="121">
        <f t="shared" si="49"/>
        <v>10732.800000000001</v>
      </c>
      <c r="AP184" s="121"/>
      <c r="AQ184" s="121">
        <f t="shared" si="43"/>
        <v>1609.92</v>
      </c>
      <c r="AR184" s="121"/>
      <c r="AS184" s="122">
        <f t="shared" si="44"/>
        <v>20.12</v>
      </c>
      <c r="AT184" s="122"/>
      <c r="AU184" s="122">
        <f t="shared" si="46"/>
        <v>12362.84</v>
      </c>
      <c r="AV184" s="121">
        <f t="shared" si="47"/>
        <v>37088.519999999997</v>
      </c>
      <c r="AW184" s="122"/>
      <c r="AX184" s="122"/>
      <c r="AY184" s="123"/>
      <c r="AZ184" s="123"/>
      <c r="BA184" s="107">
        <v>1</v>
      </c>
      <c r="BB184" s="124"/>
      <c r="BC184" s="124"/>
      <c r="BD184" s="156"/>
      <c r="BE184" s="157"/>
      <c r="BF184" s="157" t="s">
        <v>1417</v>
      </c>
      <c r="BG184" s="126">
        <v>0.67220000000000002</v>
      </c>
      <c r="BH184" s="159">
        <f t="shared" si="45"/>
        <v>8310.2999999999993</v>
      </c>
      <c r="BI184" s="121">
        <f t="shared" si="48"/>
        <v>24930.9</v>
      </c>
      <c r="BJ184" s="159"/>
      <c r="BK184" s="159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</row>
    <row r="185" spans="1:207" ht="9.75" customHeight="1" x14ac:dyDescent="0.25"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N185" s="182"/>
      <c r="BH185" s="37"/>
      <c r="BI185" s="37"/>
    </row>
    <row r="186" spans="1:207" x14ac:dyDescent="0.25"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N186" s="182"/>
      <c r="AS186" s="13"/>
      <c r="AT186" s="13"/>
      <c r="AU186" s="13"/>
      <c r="AV186" s="13"/>
      <c r="AW186" s="13">
        <f>SUBTOTAL(9,AU12:AU182)</f>
        <v>5384112.6399999969</v>
      </c>
      <c r="AX186" s="13"/>
      <c r="AY186" s="13"/>
      <c r="AZ186" s="13"/>
      <c r="BJ186" s="13"/>
      <c r="BK186" s="13"/>
    </row>
    <row r="187" spans="1:207" x14ac:dyDescent="0.25"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N187" s="182"/>
      <c r="AU187" s="37">
        <f t="shared" ref="AU187:AZ187" si="50">SUBTOTAL(9,AU12:AU184)</f>
        <v>5421201.1599999964</v>
      </c>
      <c r="AV187" s="37">
        <f t="shared" si="50"/>
        <v>16263603.479999974</v>
      </c>
      <c r="AW187" s="37">
        <f t="shared" si="50"/>
        <v>0</v>
      </c>
      <c r="AX187" s="37">
        <f t="shared" si="50"/>
        <v>0</v>
      </c>
      <c r="AY187" s="13">
        <f t="shared" si="50"/>
        <v>0</v>
      </c>
      <c r="AZ187" s="13">
        <f t="shared" si="50"/>
        <v>0</v>
      </c>
      <c r="BD187" s="37"/>
      <c r="BE187" s="37"/>
      <c r="BF187" s="37"/>
      <c r="BG187" s="37"/>
      <c r="BH187" s="37">
        <f>SUBTOTAL(9,BH12:BH184)</f>
        <v>3644131.28</v>
      </c>
      <c r="BI187" s="37">
        <f>SUBTOTAL(9,BI12:BI184)</f>
        <v>10932393.840000004</v>
      </c>
      <c r="BJ187" s="37">
        <f>SUBTOTAL(9,BJ12:BJ184)</f>
        <v>0</v>
      </c>
      <c r="BK187" s="37">
        <f>SUBTOTAL(9,BK12:BK184)</f>
        <v>0</v>
      </c>
    </row>
    <row r="188" spans="1:207" x14ac:dyDescent="0.25"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N188" s="182"/>
      <c r="AT188" s="13"/>
      <c r="AV188" s="13"/>
      <c r="AW188" s="13"/>
      <c r="AX188" s="13"/>
      <c r="AY188" s="28"/>
      <c r="AZ188" s="28"/>
      <c r="BH188" s="13"/>
      <c r="BI188" s="13"/>
      <c r="BJ188" s="13"/>
      <c r="BK188" s="13"/>
    </row>
    <row r="189" spans="1:207" ht="11.25" x14ac:dyDescent="0.25"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N189" s="182"/>
      <c r="AV189" s="188"/>
      <c r="AY189" s="28"/>
      <c r="AZ189" s="28"/>
      <c r="BH189" s="37">
        <f>BG184*AV187</f>
        <v>10932394.259255983</v>
      </c>
      <c r="BI189" s="37"/>
    </row>
    <row r="190" spans="1:207" x14ac:dyDescent="0.25"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N190" s="182"/>
      <c r="AV190" s="37"/>
      <c r="AY190" s="28"/>
      <c r="AZ190" s="28"/>
    </row>
    <row r="191" spans="1:207" x14ac:dyDescent="0.25">
      <c r="AV191" s="37"/>
      <c r="AW191" s="186"/>
      <c r="AX191" s="186"/>
      <c r="AY191" s="28"/>
      <c r="AZ191" s="28"/>
    </row>
    <row r="192" spans="1:207" x14ac:dyDescent="0.25"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N192" s="182"/>
      <c r="AP192" s="37"/>
      <c r="AV192" s="37"/>
      <c r="AW192" s="186"/>
      <c r="AX192" s="186"/>
      <c r="AY192" s="28"/>
      <c r="AZ192" s="28"/>
    </row>
    <row r="193" spans="1:207" x14ac:dyDescent="0.25">
      <c r="AP193" s="37"/>
      <c r="AV193" s="37"/>
      <c r="AW193" s="186"/>
      <c r="AX193" s="186"/>
      <c r="AY193" s="28"/>
      <c r="AZ193" s="28"/>
    </row>
    <row r="194" spans="1:207" x14ac:dyDescent="0.25">
      <c r="AP194" s="37"/>
      <c r="AV194" s="37"/>
      <c r="AW194" s="186"/>
      <c r="AX194" s="186"/>
      <c r="AY194" s="28"/>
      <c r="AZ194" s="28"/>
    </row>
    <row r="195" spans="1:207" x14ac:dyDescent="0.25">
      <c r="AP195" s="37"/>
      <c r="AV195" s="37"/>
      <c r="AW195" s="186"/>
      <c r="AX195" s="186"/>
      <c r="AY195" s="28"/>
      <c r="AZ195" s="28"/>
    </row>
    <row r="196" spans="1:207" x14ac:dyDescent="0.25"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N196" s="182"/>
      <c r="AP196" s="37"/>
      <c r="AV196" s="37"/>
      <c r="AW196" s="186"/>
      <c r="AY196" s="28"/>
      <c r="AZ196" s="28"/>
    </row>
    <row r="197" spans="1:207" x14ac:dyDescent="0.25"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N197" s="182"/>
      <c r="AV197" s="37"/>
      <c r="AW197" s="186"/>
      <c r="AX197" s="186"/>
      <c r="AY197" s="28"/>
      <c r="AZ197" s="28"/>
    </row>
    <row r="201" spans="1:207" s="37" customFormat="1" ht="11.25" x14ac:dyDescent="0.25">
      <c r="A201" s="182"/>
      <c r="B201" s="59"/>
      <c r="C201" s="71"/>
      <c r="D201" s="71"/>
      <c r="E201" s="3"/>
      <c r="F201" s="3"/>
      <c r="G201" s="3"/>
      <c r="H201" s="3"/>
      <c r="I201" s="3"/>
      <c r="J201" s="6"/>
      <c r="K201" s="190"/>
      <c r="L201" s="190"/>
      <c r="M201" s="182"/>
      <c r="N201" s="190"/>
      <c r="O201" s="182"/>
      <c r="P201" s="182"/>
      <c r="Q201" s="185"/>
      <c r="R201" s="183"/>
      <c r="S201" s="183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2"/>
      <c r="AM201" s="12"/>
      <c r="AN201" s="97"/>
      <c r="AO201" s="13"/>
      <c r="AP201" s="13"/>
      <c r="AQ201" s="13"/>
      <c r="AR201" s="13"/>
      <c r="AS201" s="186"/>
      <c r="AT201" s="186"/>
      <c r="AU201" s="186"/>
      <c r="AV201" s="186"/>
      <c r="AW201" s="195"/>
      <c r="AY201" s="186"/>
      <c r="AZ201" s="186"/>
      <c r="BA201" s="28"/>
      <c r="BB201" s="28"/>
      <c r="BC201" s="28"/>
      <c r="BD201" s="182"/>
      <c r="BE201" s="182"/>
      <c r="BF201" s="6"/>
      <c r="BG201" s="184"/>
      <c r="BH201" s="184"/>
      <c r="BI201" s="187"/>
      <c r="BL201" s="182"/>
      <c r="BM201" s="182"/>
      <c r="BN201" s="182"/>
      <c r="BO201" s="182"/>
      <c r="BP201" s="182"/>
      <c r="BQ201" s="182"/>
      <c r="BR201" s="182"/>
      <c r="BS201" s="182"/>
      <c r="BT201" s="182"/>
      <c r="BU201" s="182"/>
      <c r="BV201" s="182"/>
      <c r="BW201" s="182"/>
      <c r="BX201" s="182"/>
      <c r="BY201" s="182"/>
      <c r="BZ201" s="182"/>
      <c r="CA201" s="182"/>
      <c r="CB201" s="182"/>
      <c r="CC201" s="182"/>
      <c r="CD201" s="182"/>
      <c r="CE201" s="182"/>
      <c r="CF201" s="182"/>
      <c r="CG201" s="182"/>
      <c r="CH201" s="182"/>
      <c r="CI201" s="182"/>
      <c r="CJ201" s="182"/>
      <c r="CK201" s="182"/>
      <c r="CL201" s="182"/>
      <c r="CM201" s="182"/>
      <c r="CN201" s="182"/>
      <c r="CO201" s="182"/>
      <c r="CP201" s="182"/>
      <c r="CQ201" s="182"/>
      <c r="CR201" s="182"/>
      <c r="CS201" s="182"/>
      <c r="CT201" s="182"/>
      <c r="CU201" s="182"/>
      <c r="CV201" s="182"/>
      <c r="CW201" s="182"/>
      <c r="CX201" s="182"/>
      <c r="CY201" s="182"/>
      <c r="CZ201" s="182"/>
      <c r="DA201" s="182"/>
      <c r="DB201" s="182"/>
      <c r="DC201" s="182"/>
      <c r="DD201" s="182"/>
      <c r="DE201" s="182"/>
      <c r="DF201" s="182"/>
      <c r="DG201" s="182"/>
      <c r="DH201" s="182"/>
      <c r="DI201" s="182"/>
      <c r="DJ201" s="182"/>
      <c r="DK201" s="182"/>
      <c r="DL201" s="182"/>
      <c r="DM201" s="182"/>
      <c r="DN201" s="182"/>
      <c r="DO201" s="182"/>
      <c r="DP201" s="182"/>
      <c r="DQ201" s="182"/>
      <c r="DR201" s="182"/>
      <c r="DS201" s="182"/>
      <c r="DT201" s="182"/>
      <c r="DU201" s="182"/>
      <c r="DV201" s="182"/>
      <c r="DW201" s="182"/>
      <c r="DX201" s="182"/>
      <c r="DY201" s="182"/>
      <c r="DZ201" s="182"/>
      <c r="EA201" s="182"/>
      <c r="EB201" s="182"/>
      <c r="EC201" s="182"/>
      <c r="ED201" s="182"/>
      <c r="EE201" s="182"/>
      <c r="EF201" s="182"/>
      <c r="EG201" s="182"/>
      <c r="EH201" s="182"/>
      <c r="EI201" s="182"/>
      <c r="EJ201" s="182"/>
      <c r="EK201" s="182"/>
      <c r="EL201" s="182"/>
      <c r="EM201" s="182"/>
      <c r="EN201" s="182"/>
      <c r="EO201" s="182"/>
      <c r="EP201" s="182"/>
      <c r="EQ201" s="182"/>
      <c r="ER201" s="182"/>
      <c r="ES201" s="182"/>
      <c r="ET201" s="182"/>
      <c r="EU201" s="182"/>
      <c r="EV201" s="182"/>
      <c r="EW201" s="182"/>
      <c r="EX201" s="182"/>
      <c r="EY201" s="182"/>
      <c r="EZ201" s="182"/>
      <c r="FA201" s="182"/>
      <c r="FB201" s="182"/>
      <c r="FC201" s="182"/>
      <c r="FD201" s="182"/>
      <c r="FE201" s="182"/>
      <c r="FF201" s="182"/>
      <c r="FG201" s="182"/>
      <c r="FH201" s="182"/>
      <c r="FI201" s="182"/>
      <c r="FJ201" s="182"/>
      <c r="FK201" s="182"/>
      <c r="FL201" s="182"/>
      <c r="FM201" s="182"/>
      <c r="FN201" s="182"/>
      <c r="FO201" s="182"/>
      <c r="FP201" s="182"/>
      <c r="FQ201" s="182"/>
      <c r="FR201" s="182"/>
      <c r="FS201" s="182"/>
      <c r="FT201" s="182"/>
      <c r="FU201" s="182"/>
      <c r="FV201" s="182"/>
      <c r="FW201" s="182"/>
      <c r="FX201" s="182"/>
      <c r="FY201" s="182"/>
      <c r="FZ201" s="182"/>
      <c r="GA201" s="182"/>
      <c r="GB201" s="182"/>
      <c r="GC201" s="182"/>
      <c r="GD201" s="182"/>
      <c r="GE201" s="182"/>
      <c r="GF201" s="182"/>
      <c r="GG201" s="182"/>
      <c r="GH201" s="182"/>
      <c r="GI201" s="182"/>
      <c r="GJ201" s="182"/>
      <c r="GK201" s="182"/>
      <c r="GL201" s="182"/>
      <c r="GM201" s="182"/>
      <c r="GN201" s="182"/>
      <c r="GO201" s="182"/>
      <c r="GP201" s="182"/>
      <c r="GQ201" s="182"/>
      <c r="GR201" s="182"/>
      <c r="GS201" s="182"/>
      <c r="GT201" s="182"/>
      <c r="GU201" s="182"/>
      <c r="GV201" s="182"/>
      <c r="GW201" s="182"/>
      <c r="GX201" s="182"/>
      <c r="GY201" s="182"/>
    </row>
    <row r="202" spans="1:207" s="37" customFormat="1" ht="11.25" x14ac:dyDescent="0.25">
      <c r="A202" s="182"/>
      <c r="B202" s="59"/>
      <c r="C202" s="71"/>
      <c r="D202" s="71"/>
      <c r="E202" s="3"/>
      <c r="F202" s="3"/>
      <c r="G202" s="3"/>
      <c r="H202" s="3"/>
      <c r="I202" s="3"/>
      <c r="J202" s="6"/>
      <c r="K202" s="190"/>
      <c r="L202" s="190"/>
      <c r="M202" s="182"/>
      <c r="N202" s="190"/>
      <c r="O202" s="182"/>
      <c r="P202" s="182"/>
      <c r="Q202" s="185"/>
      <c r="R202" s="183"/>
      <c r="S202" s="183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2"/>
      <c r="AM202" s="12"/>
      <c r="AN202" s="97"/>
      <c r="AO202" s="13"/>
      <c r="AP202" s="13"/>
      <c r="AQ202" s="13"/>
      <c r="AR202" s="13"/>
      <c r="AS202" s="186"/>
      <c r="AT202" s="186"/>
      <c r="AU202" s="186"/>
      <c r="AV202" s="186"/>
      <c r="AW202" s="195"/>
      <c r="AY202" s="186"/>
      <c r="AZ202" s="186"/>
      <c r="BA202" s="28"/>
      <c r="BB202" s="28"/>
      <c r="BC202" s="28"/>
      <c r="BD202" s="182"/>
      <c r="BE202" s="182"/>
      <c r="BF202" s="6"/>
      <c r="BG202" s="184"/>
      <c r="BH202" s="184"/>
      <c r="BI202" s="187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2"/>
      <c r="CM202" s="182"/>
      <c r="CN202" s="182"/>
      <c r="CO202" s="182"/>
      <c r="CP202" s="182"/>
      <c r="CQ202" s="182"/>
      <c r="CR202" s="182"/>
      <c r="CS202" s="182"/>
      <c r="CT202" s="182"/>
      <c r="CU202" s="182"/>
      <c r="CV202" s="182"/>
      <c r="CW202" s="182"/>
      <c r="CX202" s="182"/>
      <c r="CY202" s="182"/>
      <c r="CZ202" s="182"/>
      <c r="DA202" s="182"/>
      <c r="DB202" s="182"/>
      <c r="DC202" s="182"/>
      <c r="DD202" s="182"/>
      <c r="DE202" s="182"/>
      <c r="DF202" s="182"/>
      <c r="DG202" s="182"/>
      <c r="DH202" s="182"/>
      <c r="DI202" s="182"/>
      <c r="DJ202" s="182"/>
      <c r="DK202" s="182"/>
      <c r="DL202" s="182"/>
      <c r="DM202" s="182"/>
      <c r="DN202" s="182"/>
      <c r="DO202" s="182"/>
      <c r="DP202" s="182"/>
      <c r="DQ202" s="182"/>
      <c r="DR202" s="182"/>
      <c r="DS202" s="182"/>
      <c r="DT202" s="182"/>
      <c r="DU202" s="182"/>
      <c r="DV202" s="182"/>
      <c r="DW202" s="182"/>
      <c r="DX202" s="182"/>
      <c r="DY202" s="182"/>
      <c r="DZ202" s="182"/>
      <c r="EA202" s="182"/>
      <c r="EB202" s="182"/>
      <c r="EC202" s="182"/>
      <c r="ED202" s="182"/>
      <c r="EE202" s="182"/>
      <c r="EF202" s="182"/>
      <c r="EG202" s="182"/>
      <c r="EH202" s="182"/>
      <c r="EI202" s="182"/>
      <c r="EJ202" s="182"/>
      <c r="EK202" s="182"/>
      <c r="EL202" s="182"/>
      <c r="EM202" s="182"/>
      <c r="EN202" s="182"/>
      <c r="EO202" s="182"/>
      <c r="EP202" s="182"/>
      <c r="EQ202" s="182"/>
      <c r="ER202" s="182"/>
      <c r="ES202" s="182"/>
      <c r="ET202" s="182"/>
      <c r="EU202" s="182"/>
      <c r="EV202" s="182"/>
      <c r="EW202" s="182"/>
      <c r="EX202" s="182"/>
      <c r="EY202" s="182"/>
      <c r="EZ202" s="182"/>
      <c r="FA202" s="182"/>
      <c r="FB202" s="182"/>
      <c r="FC202" s="182"/>
      <c r="FD202" s="182"/>
      <c r="FE202" s="182"/>
      <c r="FF202" s="182"/>
      <c r="FG202" s="182"/>
      <c r="FH202" s="182"/>
      <c r="FI202" s="182"/>
      <c r="FJ202" s="182"/>
      <c r="FK202" s="182"/>
      <c r="FL202" s="182"/>
      <c r="FM202" s="182"/>
      <c r="FN202" s="182"/>
      <c r="FO202" s="182"/>
      <c r="FP202" s="182"/>
      <c r="FQ202" s="182"/>
      <c r="FR202" s="182"/>
      <c r="FS202" s="182"/>
      <c r="FT202" s="182"/>
      <c r="FU202" s="182"/>
      <c r="FV202" s="182"/>
      <c r="FW202" s="182"/>
      <c r="FX202" s="182"/>
      <c r="FY202" s="182"/>
      <c r="FZ202" s="182"/>
      <c r="GA202" s="182"/>
      <c r="GB202" s="182"/>
      <c r="GC202" s="182"/>
      <c r="GD202" s="182"/>
      <c r="GE202" s="182"/>
      <c r="GF202" s="182"/>
      <c r="GG202" s="182"/>
      <c r="GH202" s="182"/>
      <c r="GI202" s="182"/>
      <c r="GJ202" s="182"/>
      <c r="GK202" s="182"/>
      <c r="GL202" s="182"/>
      <c r="GM202" s="182"/>
      <c r="GN202" s="182"/>
      <c r="GO202" s="182"/>
      <c r="GP202" s="182"/>
      <c r="GQ202" s="182"/>
      <c r="GR202" s="182"/>
      <c r="GS202" s="182"/>
      <c r="GT202" s="182"/>
      <c r="GU202" s="182"/>
      <c r="GV202" s="182"/>
      <c r="GW202" s="182"/>
      <c r="GX202" s="182"/>
      <c r="GY202" s="182"/>
    </row>
    <row r="203" spans="1:207" s="37" customFormat="1" ht="11.25" x14ac:dyDescent="0.25">
      <c r="A203" s="182"/>
      <c r="B203" s="59"/>
      <c r="C203" s="71"/>
      <c r="D203" s="71"/>
      <c r="E203" s="3"/>
      <c r="F203" s="3"/>
      <c r="G203" s="3"/>
      <c r="H203" s="3"/>
      <c r="I203" s="3"/>
      <c r="J203" s="6"/>
      <c r="K203" s="190"/>
      <c r="L203" s="190"/>
      <c r="M203" s="182"/>
      <c r="N203" s="190"/>
      <c r="O203" s="182"/>
      <c r="P203" s="182"/>
      <c r="Q203" s="185"/>
      <c r="R203" s="183"/>
      <c r="S203" s="183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2"/>
      <c r="AM203" s="12"/>
      <c r="AN203" s="97"/>
      <c r="AO203" s="13"/>
      <c r="AP203" s="13"/>
      <c r="AQ203" s="13"/>
      <c r="AR203" s="13"/>
      <c r="AS203" s="186"/>
      <c r="AT203" s="186"/>
      <c r="AU203" s="186"/>
      <c r="AV203" s="186"/>
      <c r="AW203" s="195"/>
      <c r="AY203" s="186"/>
      <c r="AZ203" s="186"/>
      <c r="BA203" s="28"/>
      <c r="BB203" s="28"/>
      <c r="BC203" s="28"/>
      <c r="BD203" s="182"/>
      <c r="BE203" s="182"/>
      <c r="BF203" s="6"/>
      <c r="BG203" s="184"/>
      <c r="BH203" s="184"/>
      <c r="BI203" s="187"/>
      <c r="BL203" s="182"/>
      <c r="BM203" s="182"/>
      <c r="BN203" s="182"/>
      <c r="BO203" s="182"/>
      <c r="BP203" s="182"/>
      <c r="BQ203" s="182"/>
      <c r="BR203" s="182"/>
      <c r="BS203" s="182"/>
      <c r="BT203" s="182"/>
      <c r="BU203" s="182"/>
      <c r="BV203" s="182"/>
      <c r="BW203" s="182"/>
      <c r="BX203" s="182"/>
      <c r="BY203" s="182"/>
      <c r="BZ203" s="182"/>
      <c r="CA203" s="182"/>
      <c r="CB203" s="182"/>
      <c r="CC203" s="182"/>
      <c r="CD203" s="182"/>
      <c r="CE203" s="182"/>
      <c r="CF203" s="182"/>
      <c r="CG203" s="182"/>
      <c r="CH203" s="182"/>
      <c r="CI203" s="182"/>
      <c r="CJ203" s="182"/>
      <c r="CK203" s="182"/>
      <c r="CL203" s="182"/>
      <c r="CM203" s="182"/>
      <c r="CN203" s="182"/>
      <c r="CO203" s="182"/>
      <c r="CP203" s="182"/>
      <c r="CQ203" s="182"/>
      <c r="CR203" s="182"/>
      <c r="CS203" s="182"/>
      <c r="CT203" s="182"/>
      <c r="CU203" s="182"/>
      <c r="CV203" s="182"/>
      <c r="CW203" s="182"/>
      <c r="CX203" s="182"/>
      <c r="CY203" s="182"/>
      <c r="CZ203" s="182"/>
      <c r="DA203" s="182"/>
      <c r="DB203" s="182"/>
      <c r="DC203" s="182"/>
      <c r="DD203" s="182"/>
      <c r="DE203" s="182"/>
      <c r="DF203" s="182"/>
      <c r="DG203" s="182"/>
      <c r="DH203" s="182"/>
      <c r="DI203" s="182"/>
      <c r="DJ203" s="182"/>
      <c r="DK203" s="182"/>
      <c r="DL203" s="182"/>
      <c r="DM203" s="182"/>
      <c r="DN203" s="182"/>
      <c r="DO203" s="182"/>
      <c r="DP203" s="182"/>
      <c r="DQ203" s="182"/>
      <c r="DR203" s="182"/>
      <c r="DS203" s="182"/>
      <c r="DT203" s="182"/>
      <c r="DU203" s="182"/>
      <c r="DV203" s="182"/>
      <c r="DW203" s="182"/>
      <c r="DX203" s="182"/>
      <c r="DY203" s="182"/>
      <c r="DZ203" s="182"/>
      <c r="EA203" s="182"/>
      <c r="EB203" s="182"/>
      <c r="EC203" s="182"/>
      <c r="ED203" s="182"/>
      <c r="EE203" s="182"/>
      <c r="EF203" s="182"/>
      <c r="EG203" s="182"/>
      <c r="EH203" s="182"/>
      <c r="EI203" s="182"/>
      <c r="EJ203" s="182"/>
      <c r="EK203" s="182"/>
      <c r="EL203" s="182"/>
      <c r="EM203" s="182"/>
      <c r="EN203" s="182"/>
      <c r="EO203" s="182"/>
      <c r="EP203" s="182"/>
      <c r="EQ203" s="182"/>
      <c r="ER203" s="182"/>
      <c r="ES203" s="182"/>
      <c r="ET203" s="182"/>
      <c r="EU203" s="182"/>
      <c r="EV203" s="182"/>
      <c r="EW203" s="182"/>
      <c r="EX203" s="182"/>
      <c r="EY203" s="182"/>
      <c r="EZ203" s="182"/>
      <c r="FA203" s="182"/>
      <c r="FB203" s="182"/>
      <c r="FC203" s="182"/>
      <c r="FD203" s="182"/>
      <c r="FE203" s="182"/>
      <c r="FF203" s="182"/>
      <c r="FG203" s="182"/>
      <c r="FH203" s="182"/>
      <c r="FI203" s="182"/>
      <c r="FJ203" s="182"/>
      <c r="FK203" s="182"/>
      <c r="FL203" s="182"/>
      <c r="FM203" s="182"/>
      <c r="FN203" s="182"/>
      <c r="FO203" s="182"/>
      <c r="FP203" s="182"/>
      <c r="FQ203" s="182"/>
      <c r="FR203" s="182"/>
      <c r="FS203" s="182"/>
      <c r="FT203" s="182"/>
      <c r="FU203" s="182"/>
      <c r="FV203" s="182"/>
      <c r="FW203" s="182"/>
      <c r="FX203" s="182"/>
      <c r="FY203" s="182"/>
      <c r="FZ203" s="182"/>
      <c r="GA203" s="182"/>
      <c r="GB203" s="182"/>
      <c r="GC203" s="182"/>
      <c r="GD203" s="182"/>
      <c r="GE203" s="182"/>
      <c r="GF203" s="182"/>
      <c r="GG203" s="182"/>
      <c r="GH203" s="182"/>
      <c r="GI203" s="182"/>
      <c r="GJ203" s="182"/>
      <c r="GK203" s="182"/>
      <c r="GL203" s="182"/>
      <c r="GM203" s="182"/>
      <c r="GN203" s="182"/>
      <c r="GO203" s="182"/>
      <c r="GP203" s="182"/>
      <c r="GQ203" s="182"/>
      <c r="GR203" s="182"/>
      <c r="GS203" s="182"/>
      <c r="GT203" s="182"/>
      <c r="GU203" s="182"/>
      <c r="GV203" s="182"/>
      <c r="GW203" s="182"/>
      <c r="GX203" s="182"/>
      <c r="GY203" s="182"/>
    </row>
    <row r="204" spans="1:207" s="37" customFormat="1" ht="11.25" x14ac:dyDescent="0.25">
      <c r="A204" s="182"/>
      <c r="B204" s="59"/>
      <c r="C204" s="71"/>
      <c r="D204" s="71"/>
      <c r="E204" s="3"/>
      <c r="F204" s="3"/>
      <c r="G204" s="3"/>
      <c r="H204" s="3"/>
      <c r="I204" s="3"/>
      <c r="J204" s="6"/>
      <c r="K204" s="190"/>
      <c r="L204" s="190"/>
      <c r="M204" s="182"/>
      <c r="N204" s="190"/>
      <c r="O204" s="182"/>
      <c r="P204" s="182"/>
      <c r="Q204" s="185"/>
      <c r="R204" s="183"/>
      <c r="S204" s="183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2"/>
      <c r="AM204" s="12"/>
      <c r="AN204" s="97"/>
      <c r="AO204" s="13"/>
      <c r="AP204" s="13"/>
      <c r="AQ204" s="13"/>
      <c r="AR204" s="13"/>
      <c r="AS204" s="186"/>
      <c r="AT204" s="186"/>
      <c r="AU204" s="186"/>
      <c r="AV204" s="186"/>
      <c r="AW204" s="197"/>
      <c r="AY204" s="186"/>
      <c r="AZ204" s="186"/>
      <c r="BA204" s="28"/>
      <c r="BB204" s="28"/>
      <c r="BC204" s="28"/>
      <c r="BD204" s="182"/>
      <c r="BE204" s="182"/>
      <c r="BF204" s="6"/>
      <c r="BG204" s="184"/>
      <c r="BH204" s="184"/>
      <c r="BI204" s="187"/>
      <c r="BL204" s="182"/>
      <c r="BM204" s="182"/>
      <c r="BN204" s="182"/>
      <c r="BO204" s="182"/>
      <c r="BP204" s="182"/>
      <c r="BQ204" s="182"/>
      <c r="BR204" s="182"/>
      <c r="BS204" s="182"/>
      <c r="BT204" s="182"/>
      <c r="BU204" s="182"/>
      <c r="BV204" s="182"/>
      <c r="BW204" s="182"/>
      <c r="BX204" s="182"/>
      <c r="BY204" s="182"/>
      <c r="BZ204" s="182"/>
      <c r="CA204" s="182"/>
      <c r="CB204" s="182"/>
      <c r="CC204" s="182"/>
      <c r="CD204" s="182"/>
      <c r="CE204" s="182"/>
      <c r="CF204" s="182"/>
      <c r="CG204" s="182"/>
      <c r="CH204" s="182"/>
      <c r="CI204" s="182"/>
      <c r="CJ204" s="182"/>
      <c r="CK204" s="182"/>
      <c r="CL204" s="182"/>
      <c r="CM204" s="182"/>
      <c r="CN204" s="182"/>
      <c r="CO204" s="182"/>
      <c r="CP204" s="182"/>
      <c r="CQ204" s="182"/>
      <c r="CR204" s="182"/>
      <c r="CS204" s="182"/>
      <c r="CT204" s="182"/>
      <c r="CU204" s="182"/>
      <c r="CV204" s="182"/>
      <c r="CW204" s="182"/>
      <c r="CX204" s="182"/>
      <c r="CY204" s="182"/>
      <c r="CZ204" s="182"/>
      <c r="DA204" s="182"/>
      <c r="DB204" s="182"/>
      <c r="DC204" s="182"/>
      <c r="DD204" s="182"/>
      <c r="DE204" s="182"/>
      <c r="DF204" s="182"/>
      <c r="DG204" s="182"/>
      <c r="DH204" s="182"/>
      <c r="DI204" s="182"/>
      <c r="DJ204" s="182"/>
      <c r="DK204" s="182"/>
      <c r="DL204" s="182"/>
      <c r="DM204" s="182"/>
      <c r="DN204" s="182"/>
      <c r="DO204" s="182"/>
      <c r="DP204" s="182"/>
      <c r="DQ204" s="182"/>
      <c r="DR204" s="182"/>
      <c r="DS204" s="182"/>
      <c r="DT204" s="182"/>
      <c r="DU204" s="182"/>
      <c r="DV204" s="182"/>
      <c r="DW204" s="182"/>
      <c r="DX204" s="182"/>
      <c r="DY204" s="182"/>
      <c r="DZ204" s="182"/>
      <c r="EA204" s="182"/>
      <c r="EB204" s="182"/>
      <c r="EC204" s="182"/>
      <c r="ED204" s="182"/>
      <c r="EE204" s="182"/>
      <c r="EF204" s="182"/>
      <c r="EG204" s="182"/>
      <c r="EH204" s="182"/>
      <c r="EI204" s="182"/>
      <c r="EJ204" s="182"/>
      <c r="EK204" s="182"/>
      <c r="EL204" s="182"/>
      <c r="EM204" s="182"/>
      <c r="EN204" s="182"/>
      <c r="EO204" s="182"/>
      <c r="EP204" s="182"/>
      <c r="EQ204" s="182"/>
      <c r="ER204" s="182"/>
      <c r="ES204" s="182"/>
      <c r="ET204" s="182"/>
      <c r="EU204" s="182"/>
      <c r="EV204" s="182"/>
      <c r="EW204" s="182"/>
      <c r="EX204" s="182"/>
      <c r="EY204" s="182"/>
      <c r="EZ204" s="182"/>
      <c r="FA204" s="182"/>
      <c r="FB204" s="182"/>
      <c r="FC204" s="182"/>
      <c r="FD204" s="182"/>
      <c r="FE204" s="182"/>
      <c r="FF204" s="182"/>
      <c r="FG204" s="182"/>
      <c r="FH204" s="182"/>
      <c r="FI204" s="182"/>
      <c r="FJ204" s="182"/>
      <c r="FK204" s="182"/>
      <c r="FL204" s="182"/>
      <c r="FM204" s="182"/>
      <c r="FN204" s="182"/>
      <c r="FO204" s="182"/>
      <c r="FP204" s="182"/>
      <c r="FQ204" s="182"/>
      <c r="FR204" s="182"/>
      <c r="FS204" s="182"/>
      <c r="FT204" s="182"/>
      <c r="FU204" s="182"/>
      <c r="FV204" s="182"/>
      <c r="FW204" s="182"/>
      <c r="FX204" s="182"/>
      <c r="FY204" s="182"/>
      <c r="FZ204" s="182"/>
      <c r="GA204" s="182"/>
      <c r="GB204" s="182"/>
      <c r="GC204" s="182"/>
      <c r="GD204" s="182"/>
      <c r="GE204" s="182"/>
      <c r="GF204" s="182"/>
      <c r="GG204" s="182"/>
      <c r="GH204" s="182"/>
      <c r="GI204" s="182"/>
      <c r="GJ204" s="182"/>
      <c r="GK204" s="182"/>
      <c r="GL204" s="182"/>
      <c r="GM204" s="182"/>
      <c r="GN204" s="182"/>
      <c r="GO204" s="182"/>
      <c r="GP204" s="182"/>
      <c r="GQ204" s="182"/>
      <c r="GR204" s="182"/>
      <c r="GS204" s="182"/>
      <c r="GT204" s="182"/>
      <c r="GU204" s="182"/>
      <c r="GV204" s="182"/>
      <c r="GW204" s="182"/>
      <c r="GX204" s="182"/>
      <c r="GY204" s="182"/>
    </row>
    <row r="205" spans="1:207" s="37" customFormat="1" ht="11.25" x14ac:dyDescent="0.25">
      <c r="A205" s="182"/>
      <c r="B205" s="59"/>
      <c r="C205" s="71"/>
      <c r="D205" s="71"/>
      <c r="E205" s="3"/>
      <c r="F205" s="3"/>
      <c r="G205" s="3"/>
      <c r="H205" s="3"/>
      <c r="I205" s="3"/>
      <c r="J205" s="6"/>
      <c r="K205" s="190"/>
      <c r="L205" s="190"/>
      <c r="M205" s="182"/>
      <c r="N205" s="190"/>
      <c r="O205" s="182"/>
      <c r="P205" s="182"/>
      <c r="Q205" s="185"/>
      <c r="R205" s="183"/>
      <c r="S205" s="183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2"/>
      <c r="AM205" s="12"/>
      <c r="AN205" s="97"/>
      <c r="AO205" s="13"/>
      <c r="AP205" s="13"/>
      <c r="AQ205" s="13"/>
      <c r="AR205" s="13"/>
      <c r="AS205" s="186"/>
      <c r="AT205" s="186"/>
      <c r="AU205" s="186"/>
      <c r="AV205" s="186"/>
      <c r="AW205" s="195"/>
      <c r="AY205" s="186"/>
      <c r="AZ205" s="186"/>
      <c r="BA205" s="28"/>
      <c r="BB205" s="28"/>
      <c r="BC205" s="28"/>
      <c r="BD205" s="182"/>
      <c r="BE205" s="182"/>
      <c r="BF205" s="6"/>
      <c r="BG205" s="184"/>
      <c r="BH205" s="184"/>
      <c r="BI205" s="187"/>
      <c r="BL205" s="182"/>
      <c r="BM205" s="182"/>
      <c r="BN205" s="182"/>
      <c r="BO205" s="182"/>
      <c r="BP205" s="182"/>
      <c r="BQ205" s="182"/>
      <c r="BR205" s="182"/>
      <c r="BS205" s="182"/>
      <c r="BT205" s="182"/>
      <c r="BU205" s="182"/>
      <c r="BV205" s="182"/>
      <c r="BW205" s="182"/>
      <c r="BX205" s="182"/>
      <c r="BY205" s="182"/>
      <c r="BZ205" s="182"/>
      <c r="CA205" s="182"/>
      <c r="CB205" s="182"/>
      <c r="CC205" s="182"/>
      <c r="CD205" s="182"/>
      <c r="CE205" s="182"/>
      <c r="CF205" s="182"/>
      <c r="CG205" s="182"/>
      <c r="CH205" s="182"/>
      <c r="CI205" s="182"/>
      <c r="CJ205" s="182"/>
      <c r="CK205" s="182"/>
      <c r="CL205" s="182"/>
      <c r="CM205" s="182"/>
      <c r="CN205" s="182"/>
      <c r="CO205" s="182"/>
      <c r="CP205" s="182"/>
      <c r="CQ205" s="182"/>
      <c r="CR205" s="182"/>
      <c r="CS205" s="182"/>
      <c r="CT205" s="182"/>
      <c r="CU205" s="182"/>
      <c r="CV205" s="182"/>
      <c r="CW205" s="182"/>
      <c r="CX205" s="182"/>
      <c r="CY205" s="182"/>
      <c r="CZ205" s="182"/>
      <c r="DA205" s="182"/>
      <c r="DB205" s="182"/>
      <c r="DC205" s="182"/>
      <c r="DD205" s="182"/>
      <c r="DE205" s="182"/>
      <c r="DF205" s="182"/>
      <c r="DG205" s="182"/>
      <c r="DH205" s="182"/>
      <c r="DI205" s="182"/>
      <c r="DJ205" s="182"/>
      <c r="DK205" s="182"/>
      <c r="DL205" s="182"/>
      <c r="DM205" s="182"/>
      <c r="DN205" s="182"/>
      <c r="DO205" s="182"/>
      <c r="DP205" s="182"/>
      <c r="DQ205" s="182"/>
      <c r="DR205" s="182"/>
      <c r="DS205" s="182"/>
      <c r="DT205" s="182"/>
      <c r="DU205" s="182"/>
      <c r="DV205" s="182"/>
      <c r="DW205" s="182"/>
      <c r="DX205" s="182"/>
      <c r="DY205" s="182"/>
      <c r="DZ205" s="182"/>
      <c r="EA205" s="182"/>
      <c r="EB205" s="182"/>
      <c r="EC205" s="182"/>
      <c r="ED205" s="182"/>
      <c r="EE205" s="182"/>
      <c r="EF205" s="182"/>
      <c r="EG205" s="182"/>
      <c r="EH205" s="182"/>
      <c r="EI205" s="182"/>
      <c r="EJ205" s="182"/>
      <c r="EK205" s="182"/>
      <c r="EL205" s="182"/>
      <c r="EM205" s="182"/>
      <c r="EN205" s="182"/>
      <c r="EO205" s="182"/>
      <c r="EP205" s="182"/>
      <c r="EQ205" s="182"/>
      <c r="ER205" s="182"/>
      <c r="ES205" s="182"/>
      <c r="ET205" s="182"/>
      <c r="EU205" s="182"/>
      <c r="EV205" s="182"/>
      <c r="EW205" s="182"/>
      <c r="EX205" s="182"/>
      <c r="EY205" s="182"/>
      <c r="EZ205" s="182"/>
      <c r="FA205" s="182"/>
      <c r="FB205" s="182"/>
      <c r="FC205" s="182"/>
      <c r="FD205" s="182"/>
      <c r="FE205" s="182"/>
      <c r="FF205" s="182"/>
      <c r="FG205" s="182"/>
      <c r="FH205" s="182"/>
      <c r="FI205" s="182"/>
      <c r="FJ205" s="182"/>
      <c r="FK205" s="182"/>
      <c r="FL205" s="182"/>
      <c r="FM205" s="182"/>
      <c r="FN205" s="182"/>
      <c r="FO205" s="182"/>
      <c r="FP205" s="182"/>
      <c r="FQ205" s="182"/>
      <c r="FR205" s="182"/>
      <c r="FS205" s="182"/>
      <c r="FT205" s="182"/>
      <c r="FU205" s="182"/>
      <c r="FV205" s="182"/>
      <c r="FW205" s="182"/>
      <c r="FX205" s="182"/>
      <c r="FY205" s="182"/>
      <c r="FZ205" s="182"/>
      <c r="GA205" s="182"/>
      <c r="GB205" s="182"/>
      <c r="GC205" s="182"/>
      <c r="GD205" s="182"/>
      <c r="GE205" s="182"/>
      <c r="GF205" s="182"/>
      <c r="GG205" s="182"/>
      <c r="GH205" s="182"/>
      <c r="GI205" s="182"/>
      <c r="GJ205" s="182"/>
      <c r="GK205" s="182"/>
      <c r="GL205" s="182"/>
      <c r="GM205" s="182"/>
      <c r="GN205" s="182"/>
      <c r="GO205" s="182"/>
      <c r="GP205" s="182"/>
      <c r="GQ205" s="182"/>
      <c r="GR205" s="182"/>
      <c r="GS205" s="182"/>
      <c r="GT205" s="182"/>
      <c r="GU205" s="182"/>
      <c r="GV205" s="182"/>
      <c r="GW205" s="182"/>
      <c r="GX205" s="182"/>
      <c r="GY205" s="182"/>
    </row>
    <row r="206" spans="1:207" s="37" customFormat="1" ht="11.25" x14ac:dyDescent="0.25">
      <c r="A206" s="182"/>
      <c r="B206" s="59"/>
      <c r="C206" s="71"/>
      <c r="D206" s="71"/>
      <c r="E206" s="3"/>
      <c r="F206" s="3"/>
      <c r="G206" s="3"/>
      <c r="H206" s="3"/>
      <c r="I206" s="3"/>
      <c r="J206" s="6"/>
      <c r="K206" s="190"/>
      <c r="L206" s="190"/>
      <c r="M206" s="182"/>
      <c r="N206" s="190"/>
      <c r="O206" s="182"/>
      <c r="P206" s="182"/>
      <c r="Q206" s="185"/>
      <c r="R206" s="183"/>
      <c r="S206" s="183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2"/>
      <c r="AM206" s="12"/>
      <c r="AN206" s="97"/>
      <c r="AO206" s="13"/>
      <c r="AP206" s="13"/>
      <c r="AQ206" s="13"/>
      <c r="AR206" s="13"/>
      <c r="AS206" s="186"/>
      <c r="AT206" s="186"/>
      <c r="AU206" s="186"/>
      <c r="AV206" s="186"/>
      <c r="AW206" s="195"/>
      <c r="AY206" s="186"/>
      <c r="AZ206" s="186"/>
      <c r="BA206" s="28"/>
      <c r="BB206" s="28"/>
      <c r="BC206" s="28"/>
      <c r="BD206" s="182"/>
      <c r="BE206" s="182"/>
      <c r="BF206" s="6"/>
      <c r="BG206" s="184"/>
      <c r="BH206" s="184"/>
      <c r="BI206" s="187"/>
      <c r="BL206" s="182"/>
      <c r="BM206" s="182"/>
      <c r="BN206" s="182"/>
      <c r="BO206" s="182"/>
      <c r="BP206" s="182"/>
      <c r="BQ206" s="182"/>
      <c r="BR206" s="182"/>
      <c r="BS206" s="182"/>
      <c r="BT206" s="182"/>
      <c r="BU206" s="182"/>
      <c r="BV206" s="182"/>
      <c r="BW206" s="182"/>
      <c r="BX206" s="182"/>
      <c r="BY206" s="182"/>
      <c r="BZ206" s="182"/>
      <c r="CA206" s="182"/>
      <c r="CB206" s="182"/>
      <c r="CC206" s="182"/>
      <c r="CD206" s="182"/>
      <c r="CE206" s="182"/>
      <c r="CF206" s="182"/>
      <c r="CG206" s="182"/>
      <c r="CH206" s="182"/>
      <c r="CI206" s="182"/>
      <c r="CJ206" s="182"/>
      <c r="CK206" s="182"/>
      <c r="CL206" s="182"/>
      <c r="CM206" s="182"/>
      <c r="CN206" s="182"/>
      <c r="CO206" s="182"/>
      <c r="CP206" s="182"/>
      <c r="CQ206" s="182"/>
      <c r="CR206" s="182"/>
      <c r="CS206" s="182"/>
      <c r="CT206" s="182"/>
      <c r="CU206" s="182"/>
      <c r="CV206" s="182"/>
      <c r="CW206" s="182"/>
      <c r="CX206" s="182"/>
      <c r="CY206" s="182"/>
      <c r="CZ206" s="182"/>
      <c r="DA206" s="182"/>
      <c r="DB206" s="182"/>
      <c r="DC206" s="182"/>
      <c r="DD206" s="182"/>
      <c r="DE206" s="182"/>
      <c r="DF206" s="182"/>
      <c r="DG206" s="182"/>
      <c r="DH206" s="182"/>
      <c r="DI206" s="182"/>
      <c r="DJ206" s="182"/>
      <c r="DK206" s="182"/>
      <c r="DL206" s="182"/>
      <c r="DM206" s="182"/>
      <c r="DN206" s="182"/>
      <c r="DO206" s="182"/>
      <c r="DP206" s="182"/>
      <c r="DQ206" s="182"/>
      <c r="DR206" s="182"/>
      <c r="DS206" s="182"/>
      <c r="DT206" s="182"/>
      <c r="DU206" s="182"/>
      <c r="DV206" s="182"/>
      <c r="DW206" s="182"/>
      <c r="DX206" s="182"/>
      <c r="DY206" s="182"/>
      <c r="DZ206" s="182"/>
      <c r="EA206" s="182"/>
      <c r="EB206" s="182"/>
      <c r="EC206" s="182"/>
      <c r="ED206" s="182"/>
      <c r="EE206" s="182"/>
      <c r="EF206" s="182"/>
      <c r="EG206" s="182"/>
      <c r="EH206" s="182"/>
      <c r="EI206" s="182"/>
      <c r="EJ206" s="182"/>
      <c r="EK206" s="182"/>
      <c r="EL206" s="182"/>
      <c r="EM206" s="182"/>
      <c r="EN206" s="182"/>
      <c r="EO206" s="182"/>
      <c r="EP206" s="182"/>
      <c r="EQ206" s="182"/>
      <c r="ER206" s="182"/>
      <c r="ES206" s="182"/>
      <c r="ET206" s="182"/>
      <c r="EU206" s="182"/>
      <c r="EV206" s="182"/>
      <c r="EW206" s="182"/>
      <c r="EX206" s="182"/>
      <c r="EY206" s="182"/>
      <c r="EZ206" s="182"/>
      <c r="FA206" s="182"/>
      <c r="FB206" s="182"/>
      <c r="FC206" s="182"/>
      <c r="FD206" s="182"/>
      <c r="FE206" s="182"/>
      <c r="FF206" s="182"/>
      <c r="FG206" s="182"/>
      <c r="FH206" s="182"/>
      <c r="FI206" s="182"/>
      <c r="FJ206" s="182"/>
      <c r="FK206" s="182"/>
      <c r="FL206" s="182"/>
      <c r="FM206" s="182"/>
      <c r="FN206" s="182"/>
      <c r="FO206" s="182"/>
      <c r="FP206" s="182"/>
      <c r="FQ206" s="182"/>
      <c r="FR206" s="182"/>
      <c r="FS206" s="182"/>
      <c r="FT206" s="182"/>
      <c r="FU206" s="182"/>
      <c r="FV206" s="182"/>
      <c r="FW206" s="182"/>
      <c r="FX206" s="182"/>
      <c r="FY206" s="182"/>
      <c r="FZ206" s="182"/>
      <c r="GA206" s="182"/>
      <c r="GB206" s="182"/>
      <c r="GC206" s="182"/>
      <c r="GD206" s="182"/>
      <c r="GE206" s="182"/>
      <c r="GF206" s="182"/>
      <c r="GG206" s="182"/>
      <c r="GH206" s="182"/>
      <c r="GI206" s="182"/>
      <c r="GJ206" s="182"/>
      <c r="GK206" s="182"/>
      <c r="GL206" s="182"/>
      <c r="GM206" s="182"/>
      <c r="GN206" s="182"/>
      <c r="GO206" s="182"/>
      <c r="GP206" s="182"/>
      <c r="GQ206" s="182"/>
      <c r="GR206" s="182"/>
      <c r="GS206" s="182"/>
      <c r="GT206" s="182"/>
      <c r="GU206" s="182"/>
      <c r="GV206" s="182"/>
      <c r="GW206" s="182"/>
      <c r="GX206" s="182"/>
      <c r="GY206" s="182"/>
    </row>
    <row r="207" spans="1:207" s="37" customFormat="1" ht="11.25" x14ac:dyDescent="0.25">
      <c r="A207" s="182"/>
      <c r="B207" s="59"/>
      <c r="C207" s="71"/>
      <c r="D207" s="71"/>
      <c r="E207" s="3"/>
      <c r="F207" s="3"/>
      <c r="G207" s="3"/>
      <c r="H207" s="3"/>
      <c r="I207" s="3"/>
      <c r="J207" s="6"/>
      <c r="K207" s="190"/>
      <c r="L207" s="190"/>
      <c r="M207" s="182"/>
      <c r="N207" s="190"/>
      <c r="O207" s="182"/>
      <c r="P207" s="182"/>
      <c r="Q207" s="185"/>
      <c r="R207" s="183"/>
      <c r="S207" s="183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2"/>
      <c r="AM207" s="12"/>
      <c r="AN207" s="97"/>
      <c r="AO207" s="13"/>
      <c r="AP207" s="13"/>
      <c r="AQ207" s="13"/>
      <c r="AR207" s="13"/>
      <c r="AS207" s="186"/>
      <c r="AT207" s="186"/>
      <c r="AU207" s="186"/>
      <c r="AV207" s="186"/>
      <c r="AW207" s="195"/>
      <c r="AY207" s="186"/>
      <c r="AZ207" s="186"/>
      <c r="BA207" s="28"/>
      <c r="BB207" s="28"/>
      <c r="BC207" s="28"/>
      <c r="BD207" s="182"/>
      <c r="BE207" s="182"/>
      <c r="BF207" s="6"/>
      <c r="BG207" s="184"/>
      <c r="BH207" s="184"/>
      <c r="BI207" s="187"/>
      <c r="BL207" s="182"/>
      <c r="BM207" s="182"/>
      <c r="BN207" s="182"/>
      <c r="BO207" s="182"/>
      <c r="BP207" s="182"/>
      <c r="BQ207" s="182"/>
      <c r="BR207" s="182"/>
      <c r="BS207" s="182"/>
      <c r="BT207" s="182"/>
      <c r="BU207" s="182"/>
      <c r="BV207" s="182"/>
      <c r="BW207" s="182"/>
      <c r="BX207" s="182"/>
      <c r="BY207" s="182"/>
      <c r="BZ207" s="182"/>
      <c r="CA207" s="182"/>
      <c r="CB207" s="182"/>
      <c r="CC207" s="182"/>
      <c r="CD207" s="182"/>
      <c r="CE207" s="182"/>
      <c r="CF207" s="182"/>
      <c r="CG207" s="182"/>
      <c r="CH207" s="182"/>
      <c r="CI207" s="182"/>
      <c r="CJ207" s="182"/>
      <c r="CK207" s="182"/>
      <c r="CL207" s="182"/>
      <c r="CM207" s="182"/>
      <c r="CN207" s="182"/>
      <c r="CO207" s="182"/>
      <c r="CP207" s="182"/>
      <c r="CQ207" s="182"/>
      <c r="CR207" s="182"/>
      <c r="CS207" s="182"/>
      <c r="CT207" s="182"/>
      <c r="CU207" s="182"/>
      <c r="CV207" s="182"/>
      <c r="CW207" s="182"/>
      <c r="CX207" s="182"/>
      <c r="CY207" s="182"/>
      <c r="CZ207" s="182"/>
      <c r="DA207" s="182"/>
      <c r="DB207" s="182"/>
      <c r="DC207" s="182"/>
      <c r="DD207" s="182"/>
      <c r="DE207" s="182"/>
      <c r="DF207" s="182"/>
      <c r="DG207" s="182"/>
      <c r="DH207" s="182"/>
      <c r="DI207" s="182"/>
      <c r="DJ207" s="182"/>
      <c r="DK207" s="182"/>
      <c r="DL207" s="182"/>
      <c r="DM207" s="182"/>
      <c r="DN207" s="182"/>
      <c r="DO207" s="182"/>
      <c r="DP207" s="182"/>
      <c r="DQ207" s="182"/>
      <c r="DR207" s="182"/>
      <c r="DS207" s="182"/>
      <c r="DT207" s="182"/>
      <c r="DU207" s="182"/>
      <c r="DV207" s="182"/>
      <c r="DW207" s="182"/>
      <c r="DX207" s="182"/>
      <c r="DY207" s="182"/>
      <c r="DZ207" s="182"/>
      <c r="EA207" s="182"/>
      <c r="EB207" s="182"/>
      <c r="EC207" s="182"/>
      <c r="ED207" s="182"/>
      <c r="EE207" s="182"/>
      <c r="EF207" s="182"/>
      <c r="EG207" s="182"/>
      <c r="EH207" s="182"/>
      <c r="EI207" s="182"/>
      <c r="EJ207" s="182"/>
      <c r="EK207" s="182"/>
      <c r="EL207" s="182"/>
      <c r="EM207" s="182"/>
      <c r="EN207" s="182"/>
      <c r="EO207" s="182"/>
      <c r="EP207" s="182"/>
      <c r="EQ207" s="182"/>
      <c r="ER207" s="182"/>
      <c r="ES207" s="182"/>
      <c r="ET207" s="182"/>
      <c r="EU207" s="182"/>
      <c r="EV207" s="182"/>
      <c r="EW207" s="182"/>
      <c r="EX207" s="182"/>
      <c r="EY207" s="182"/>
      <c r="EZ207" s="182"/>
      <c r="FA207" s="182"/>
      <c r="FB207" s="182"/>
      <c r="FC207" s="182"/>
      <c r="FD207" s="182"/>
      <c r="FE207" s="182"/>
      <c r="FF207" s="182"/>
      <c r="FG207" s="182"/>
      <c r="FH207" s="182"/>
      <c r="FI207" s="182"/>
      <c r="FJ207" s="182"/>
      <c r="FK207" s="182"/>
      <c r="FL207" s="182"/>
      <c r="FM207" s="182"/>
      <c r="FN207" s="182"/>
      <c r="FO207" s="182"/>
      <c r="FP207" s="182"/>
      <c r="FQ207" s="182"/>
      <c r="FR207" s="182"/>
      <c r="FS207" s="182"/>
      <c r="FT207" s="182"/>
      <c r="FU207" s="182"/>
      <c r="FV207" s="182"/>
      <c r="FW207" s="182"/>
      <c r="FX207" s="182"/>
      <c r="FY207" s="182"/>
      <c r="FZ207" s="182"/>
      <c r="GA207" s="182"/>
      <c r="GB207" s="182"/>
      <c r="GC207" s="182"/>
      <c r="GD207" s="182"/>
      <c r="GE207" s="182"/>
      <c r="GF207" s="182"/>
      <c r="GG207" s="182"/>
      <c r="GH207" s="182"/>
      <c r="GI207" s="182"/>
      <c r="GJ207" s="182"/>
      <c r="GK207" s="182"/>
      <c r="GL207" s="182"/>
      <c r="GM207" s="182"/>
      <c r="GN207" s="182"/>
      <c r="GO207" s="182"/>
      <c r="GP207" s="182"/>
      <c r="GQ207" s="182"/>
      <c r="GR207" s="182"/>
      <c r="GS207" s="182"/>
      <c r="GT207" s="182"/>
      <c r="GU207" s="182"/>
      <c r="GV207" s="182"/>
      <c r="GW207" s="182"/>
      <c r="GX207" s="182"/>
      <c r="GY207" s="182"/>
    </row>
  </sheetData>
  <sheetProtection formatCells="0" formatColumns="0" formatRows="0" insertColumns="0" insertRows="0" insertHyperlinks="0" deleteColumns="0" deleteRows="0" sort="0" autoFilter="0" pivotTables="0"/>
  <autoFilter ref="A11:GY11"/>
  <mergeCells count="54">
    <mergeCell ref="AJ1:AK1"/>
    <mergeCell ref="Y2:Z2"/>
    <mergeCell ref="N9:N11"/>
    <mergeCell ref="B1:B5"/>
    <mergeCell ref="AD1:AE1"/>
    <mergeCell ref="AF1:AG1"/>
    <mergeCell ref="AH1:AI1"/>
    <mergeCell ref="AC9:AK9"/>
    <mergeCell ref="U10:V10"/>
    <mergeCell ref="W10:X10"/>
    <mergeCell ref="Y10:Z10"/>
    <mergeCell ref="AA10:AB10"/>
    <mergeCell ref="AD10:AE10"/>
    <mergeCell ref="AF10:AG10"/>
    <mergeCell ref="AH10:AI10"/>
    <mergeCell ref="AJ10:AK10"/>
    <mergeCell ref="AL9:AL11"/>
    <mergeCell ref="O9:O11"/>
    <mergeCell ref="BH8:BK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P9:P11"/>
    <mergeCell ref="Q9:Q11"/>
    <mergeCell ref="R9:R11"/>
    <mergeCell ref="S9:S11"/>
    <mergeCell ref="T9:AB9"/>
    <mergeCell ref="BE9:BE11"/>
    <mergeCell ref="BF9:BF11"/>
    <mergeCell ref="BG9:BG11"/>
    <mergeCell ref="BH9:BI10"/>
    <mergeCell ref="BJ9:BK10"/>
    <mergeCell ref="AM9:AM11"/>
    <mergeCell ref="AN9:AN11"/>
    <mergeCell ref="AO9:AP9"/>
    <mergeCell ref="AQ9:AR9"/>
    <mergeCell ref="BD9:BD11"/>
    <mergeCell ref="AU9:AV10"/>
    <mergeCell ref="AW9:AX10"/>
    <mergeCell ref="AY9:AZ10"/>
    <mergeCell ref="BA9:BA11"/>
    <mergeCell ref="BB9:BB11"/>
    <mergeCell ref="BC9:BC11"/>
    <mergeCell ref="AS9:AT9"/>
  </mergeCells>
  <pageMargins left="0.19685039370078741" right="0.23622047244094491" top="0.23622047244094491" bottom="0.23622047244094491" header="0.15748031496062992" footer="0.15748031496062992"/>
  <pageSetup paperSize="9" scale="1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Izvanbolnički SKZZ</vt:lpstr>
      <vt:lpstr>Fiz. u kući_1.-3.2019.</vt:lpstr>
      <vt:lpstr>'Fiz. u kući_1.-3.2019.'!Ispis_naslova</vt:lpstr>
      <vt:lpstr>'Izvanbolnički SKZZ'!Ispis_naslova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 Marina</dc:creator>
  <cp:lastModifiedBy>Abramović Zdravko</cp:lastModifiedBy>
  <cp:lastPrinted>2019-07-18T14:04:53Z</cp:lastPrinted>
  <dcterms:created xsi:type="dcterms:W3CDTF">2019-01-29T09:32:30Z</dcterms:created>
  <dcterms:modified xsi:type="dcterms:W3CDTF">2019-10-01T07:06:29Z</dcterms:modified>
</cp:coreProperties>
</file>